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ml.chartshap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10.xml" ContentType="application/vnd.openxmlformats-officedocument.spreadsheetml.comments+xml"/>
  <Override PartName="/xl/threadedComments/threadedComment1.xml" ContentType="application/vnd.ms-excel.threadedcomments+xml"/>
  <Override PartName="/xl/comments11.xml" ContentType="application/vnd.openxmlformats-officedocument.spreadsheetml.comment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comments12.xml" ContentType="application/vnd.openxmlformats-officedocument.spreadsheetml.comments+xml"/>
  <Override PartName="/xl/drawings/drawing1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7126"/>
  <workbookPr codeName="ThisWorkbook" defaultThemeVersion="124226"/>
  <bookViews>
    <workbookView xWindow="-108" yWindow="-108" windowWidth="23256" windowHeight="12576"/>
  </bookViews>
  <sheets>
    <sheet name="Table 1 Position summary Oct23" sheetId="43" r:id="rId1"/>
    <sheet name="2023 summary" sheetId="46" r:id="rId2"/>
    <sheet name="Subject mappings 2023" sheetId="44" r:id="rId3"/>
    <sheet name="prog to sbj mapping" sheetId="45" r:id="rId4"/>
    <sheet name="Table 1 Position summary (4)" sheetId="41" r:id="rId5" state="hidden"/>
    <sheet name="Score change" sheetId="38" r:id="rId6" state="hidden"/>
    <sheet name="Table 1 Position non FHSCE" sheetId="37" r:id="rId7" state="hidden"/>
    <sheet name="Table 1 Position FHSCE" sheetId="35" r:id="rId8" state="hidden"/>
    <sheet name="Table 1 Position summary (3)" sheetId="34" r:id="rId9" state="hidden"/>
    <sheet name="source" sheetId="15" r:id="rId10" state="hidden"/>
    <sheet name="Table 1 Position summary (2)" sheetId="14" r:id="rId11" state="hidden"/>
    <sheet name="Table 1 graph rank Sep22" sheetId="18" r:id="rId12"/>
    <sheet name="Table 2 Metrics Sep22" sheetId="2" r:id="rId13"/>
    <sheet name="Table 3 Weight 3 Sep22" sheetId="22" r:id="rId14"/>
    <sheet name="Table 3 Weightings Sep22" sheetId="3" r:id="rId15"/>
    <sheet name="Table 1 Position summary" sheetId="1" r:id="rId16" state="hidden"/>
    <sheet name="G Weight Sep22" sheetId="23" r:id="rId17"/>
    <sheet name="G Weight CUG sbj" sheetId="32" r:id="rId18" state="hidden"/>
    <sheet name="G Weight NSS Sep22" sheetId="24" r:id="rId19"/>
    <sheet name="G Weight Entry Sep22" sheetId="31" r:id="rId20"/>
    <sheet name="G Weight NSS EDUC Sep22" sheetId="26" r:id="rId21"/>
    <sheet name="T5 Source Sep22" sheetId="4" r:id="rId22"/>
    <sheet name="Table 3 Weight 4.2 Sep22" sheetId="42" r:id="rId23"/>
    <sheet name="Table 3 Weight 4" sheetId="28" r:id="rId24" state="hidden"/>
    <sheet name="weightings CUG" sheetId="17" r:id="rId25" state="hidden"/>
    <sheet name="Table 4 Population" sheetId="6" r:id="rId26" state="hidden"/>
    <sheet name="Table 6 S&amp;W NSS only" sheetId="11" r:id="rId27" state="hidden"/>
    <sheet name="Table 6 S&amp;W FHSCE" sheetId="36" r:id="rId28" state="hidden"/>
    <sheet name="Table 6 S&amp;W IMBE" sheetId="39" r:id="rId29" state="hidden"/>
    <sheet name="Table 6 S&amp;W" sheetId="8" r:id="rId30" state="hidden"/>
    <sheet name="Table 6 S&amp;W 2" sheetId="29" r:id="rId31" state="hidden"/>
    <sheet name="Table 7 Quartiles " sheetId="10" r:id="rId32" state="hidden"/>
    <sheet name="Table 7 Quartiles with leads" sheetId="40" r:id="rId33" state="hidden"/>
    <sheet name="Table 6 S&amp;W CUG" sheetId="16" r:id="rId34" state="hidden"/>
    <sheet name="Table 7 Quartiles CUG" sheetId="25" r:id="rId35" state="hidden"/>
    <sheet name="Table 7 Quartiles GUG" sheetId="30" r:id="rId36" state="hidden"/>
    <sheet name="Table 7 Quartiles NSS only v2" sheetId="13" r:id="rId37" state="hidden"/>
    <sheet name="Table 7 Quartiles NSS only" sheetId="12" r:id="rId38" state="hidden"/>
    <sheet name="Table 8 prog mappings" sheetId="9" r:id="rId39" state="hidden"/>
    <sheet name="Pre-Post Entry Qual" sheetId="33" r:id="rId40" state="hidden"/>
    <sheet name="Dates" sheetId="5" r:id="rId41" state="hidden"/>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xlnm.Print_Area" comment="" localSheetId="21">'T5 Source Sep22'!$A$1:$G$27</definedName>
    <definedName name="_xlnm.Print_Area" comment="" localSheetId="11">'Table 1 graph rank Sep22'!$A$1:$H$9</definedName>
    <definedName name="_xlnm.Print_Area" comment="" localSheetId="7">'Table 1 Position FHSCE'!$A$2:$S$46</definedName>
    <definedName name="_xlnm.Print_Area" comment="" localSheetId="6">'Table 1 Position non FHSCE'!$A$2:$S$46</definedName>
    <definedName name="_xlnm.Print_Area" comment="" localSheetId="15">'Table 1 Position summary'!$A$2:$S$46</definedName>
    <definedName name="_xlnm.Print_Area" comment="" localSheetId="10">'Table 1 Position summary (2)'!$A$1:$T$16</definedName>
    <definedName name="_xlnm.Print_Area" comment="" localSheetId="8">'Table 1 Position summary (3)'!$A$2:$S$46</definedName>
    <definedName name="_xlnm.Print_Area" comment="" localSheetId="4">'Table 1 Position summary (4)'!$A$2:$V$52</definedName>
    <definedName name="_xlnm.Print_Area" comment="" localSheetId="0">'Table 1 Position summary Oct23'!$B$3:$Y$90</definedName>
    <definedName name="_xlnm.Print_Area" comment="" localSheetId="12">'Table 2 Metrics Sep22'!$A$1:$P$47</definedName>
    <definedName name="_xlnm.Print_Area" comment="" localSheetId="13">'Table 3 Weight 3 Sep22'!$A$1:$O$13</definedName>
    <definedName name="_xlnm.Print_Area" comment="" localSheetId="23">'Table 3 Weight 4'!$A$1:$Q$17</definedName>
    <definedName name="_xlnm.Print_Area" comment="" localSheetId="22">'Table 3 Weight 4.2 Sep22'!$A$1:$R$23</definedName>
    <definedName name="_xlnm.Print_Area" comment="" localSheetId="14">'Table 3 Weightings Sep22'!$A$1:$O$39</definedName>
    <definedName name="_xlnm.Print_Area" comment="" localSheetId="25">'Table 4 Population'!$A$1:$N$25</definedName>
    <definedName name="_xlnm.Print_Area" comment="" localSheetId="29">'Table 6 S&amp;W'!$A$1:$X$27</definedName>
    <definedName name="_xlnm.Print_Area" comment="" localSheetId="30">'Table 6 S&amp;W 2'!$A$1:$X$27</definedName>
    <definedName name="_xlnm.Print_Area" comment="" localSheetId="33">'Table 6 S&amp;W CUG'!$A$1:$W$27</definedName>
    <definedName name="_xlnm.Print_Area" comment="" localSheetId="27">'Table 6 S&amp;W FHSCE'!$A$1:$X$27</definedName>
    <definedName name="_xlnm.Print_Area" comment="" localSheetId="28">'Table 6 S&amp;W IMBE'!$A$1:$X$27</definedName>
    <definedName name="_xlnm.Print_Area" comment="" localSheetId="26">'Table 6 S&amp;W NSS only'!$A$1:$W$27</definedName>
    <definedName name="_xlnm.Print_Area" comment="" localSheetId="31">'Table 7 Quartiles '!$A$1:$X$36</definedName>
    <definedName name="_xlnm.Print_Area" comment="" localSheetId="34">'Table 7 Quartiles CUG'!$A$1:$W$38</definedName>
    <definedName name="_xlnm.Print_Area" comment="" localSheetId="35">'Table 7 Quartiles GUG'!$A$1:$X$36</definedName>
    <definedName name="_xlnm.Print_Area" comment="" localSheetId="37">'Table 7 Quartiles NSS only'!$A$1:$W$36</definedName>
    <definedName name="_xlnm.Print_Area" comment="" localSheetId="36">'Table 7 Quartiles NSS only v2'!$A$1:$G$16</definedName>
    <definedName name="_xlnm.Print_Area" comment="" localSheetId="32">'Table 7 Quartiles with leads'!$A$1:$X$38</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Licenced User</author>
    <author>Julie Leeming</author>
  </authors>
  <commentList>
    <comment ref="N12" authorId="0">
      <text>
        <r>
          <t/>
        </r>
        <r>
          <rPr>
            <b/>
            <sz val="9"/>
            <color indexed="81"/>
            <rFont val="Tahoma"/>
            <family val="2"/>
            <charset val="0"/>
          </rPr>
          <t>Licenced User:</t>
        </r>
        <r>
          <rPr>
            <sz val="9"/>
            <color indexed="81"/>
            <rFont val="Tahoma"/>
            <family val="2"/>
            <charset val="0"/>
          </rPr>
          <t xml:space="preserve">
updated from 24/31 following reissue of tables</t>
        </r>
      </text>
    </comment>
    <comment ref="B19" authorId="0">
      <text>
        <r>
          <t/>
        </r>
        <r>
          <rPr>
            <b/>
            <sz val="9"/>
            <color indexed="81"/>
            <rFont val="Tahoma"/>
            <family val="2"/>
            <charset val="0"/>
          </rPr>
          <t xml:space="preserve">JAL: </t>
        </r>
        <r>
          <rPr>
            <sz val="9"/>
            <color indexed="81"/>
            <rFont val="Tahoma"/>
            <family val="2"/>
            <charset val="0"/>
          </rPr>
          <t>as at 1st June 2018</t>
        </r>
      </text>
    </comment>
    <comment ref="G36" authorId="0">
      <text>
        <r>
          <t/>
        </r>
        <r>
          <rPr>
            <b/>
            <sz val="9"/>
            <color indexed="81"/>
            <rFont val="Tahoma"/>
            <family val="2"/>
            <charset val="0"/>
          </rPr>
          <t>Licenced User:</t>
        </r>
        <r>
          <rPr>
            <sz val="9"/>
            <color indexed="81"/>
            <rFont val="Tahoma"/>
            <family val="2"/>
            <charset val="0"/>
          </rPr>
          <t xml:space="preserve">
appearing as St George's</t>
        </r>
      </text>
    </comment>
    <comment ref="U20" authorId="1">
      <text>
        <r>
          <t/>
        </r>
        <r>
          <rPr>
            <b/>
            <sz val="9"/>
            <color indexed="81"/>
            <rFont val="Tahoma"/>
            <family val="2"/>
            <charset val="0"/>
          </rPr>
          <t>Julie Leeming:</t>
        </r>
        <r>
          <rPr>
            <sz val="9"/>
            <color indexed="81"/>
            <rFont val="Tahoma"/>
            <family val="2"/>
            <charset val="0"/>
          </rPr>
          <t xml:space="preserve">
named, but didn't make publication threshold</t>
        </r>
      </text>
    </comment>
    <comment ref="V20" authorId="1">
      <text>
        <r>
          <t/>
        </r>
        <r>
          <rPr>
            <b/>
            <sz val="9"/>
            <color indexed="81"/>
            <rFont val="Tahoma"/>
            <family val="2"/>
            <charset val="0"/>
          </rPr>
          <t>Julie Leeming:</t>
        </r>
        <r>
          <rPr>
            <sz val="9"/>
            <color indexed="81"/>
            <rFont val="Tahoma"/>
            <family val="2"/>
            <charset val="0"/>
          </rPr>
          <t xml:space="preserve">
named, but didn't make publication threshold</t>
        </r>
      </text>
    </comment>
  </commentList>
</comments>
</file>

<file path=xl/comments10.xml><?xml version="1.0" encoding="utf-8"?>
<comments xmlns="http://schemas.openxmlformats.org/spreadsheetml/2006/main">
  <authors>
    <author>Licenced User</author>
    <author>tc={657312CA-262E-4A7D-97EA-CB46EBF018D6}</author>
  </authors>
  <commentList>
    <comment ref="K16" authorId="0">
      <text>
        <r>
          <t/>
        </r>
        <r>
          <rPr>
            <sz val="9"/>
            <color indexed="81"/>
            <rFont val="Tahoma"/>
            <family val="2"/>
            <charset val="0"/>
          </rPr>
          <t>previously 20%</t>
        </r>
      </text>
    </comment>
    <comment ref="K17" authorId="0">
      <text>
        <r>
          <t/>
        </r>
        <r>
          <rPr>
            <sz val="9"/>
            <color indexed="81"/>
            <rFont val="Tahoma"/>
            <family val="2"/>
            <charset val="0"/>
          </rPr>
          <t>previously 20%</t>
        </r>
      </text>
    </comment>
    <comment ref="K5" authorId="0">
      <text>
        <r>
          <t/>
        </r>
        <r>
          <rPr>
            <sz val="9"/>
            <color indexed="81"/>
            <rFont val="Tahoma"/>
            <family val="2"/>
            <charset val="0"/>
          </rPr>
          <t>previously 20%</t>
        </r>
      </text>
    </comment>
    <comment ref="K22" authorId="1">
      <text/>
    </comment>
  </commentList>
</comments>
</file>

<file path=xl/comments11.xml><?xml version="1.0" encoding="utf-8"?>
<comments xmlns="http://schemas.openxmlformats.org/spreadsheetml/2006/main">
  <authors>
    <author>Licenced User</author>
  </authors>
  <commentList>
    <comment ref="F29" authorId="0">
      <text>
        <r>
          <t/>
        </r>
        <r>
          <rPr>
            <b/>
            <sz val="9"/>
            <color indexed="81"/>
            <rFont val="Tahoma"/>
            <family val="2"/>
            <charset val="0"/>
          </rPr>
          <t>Licenced User:</t>
        </r>
        <r>
          <rPr>
            <sz val="9"/>
            <color indexed="81"/>
            <rFont val="Tahoma"/>
            <family val="2"/>
            <charset val="0"/>
          </rPr>
          <t xml:space="preserve">
appearing as St George's</t>
        </r>
      </text>
    </comment>
    <comment ref="M10" authorId="0">
      <text>
        <r>
          <t/>
        </r>
        <r>
          <rPr>
            <b/>
            <sz val="9"/>
            <color indexed="81"/>
            <rFont val="Tahoma"/>
            <family val="2"/>
            <charset val="0"/>
          </rPr>
          <t>Licenced User:</t>
        </r>
        <r>
          <rPr>
            <sz val="9"/>
            <color indexed="81"/>
            <rFont val="Tahoma"/>
            <family val="2"/>
            <charset val="0"/>
          </rPr>
          <t xml:space="preserve">
updated from 24/31 following reissue of tables</t>
        </r>
      </text>
    </comment>
    <comment ref="A15" authorId="0">
      <text>
        <r>
          <t/>
        </r>
        <r>
          <rPr>
            <b/>
            <sz val="9"/>
            <color indexed="81"/>
            <rFont val="Tahoma"/>
            <family val="2"/>
            <charset val="0"/>
          </rPr>
          <t xml:space="preserve">JAL: </t>
        </r>
        <r>
          <rPr>
            <sz val="9"/>
            <color indexed="81"/>
            <rFont val="Tahoma"/>
            <family val="2"/>
            <charset val="0"/>
          </rPr>
          <t>as at 1st June 2018</t>
        </r>
      </text>
    </comment>
  </commentList>
</comments>
</file>

<file path=xl/comments12.xml><?xml version="1.0" encoding="utf-8"?>
<comments xmlns="http://schemas.openxmlformats.org/spreadsheetml/2006/main">
  <authors>
    <author>Julie Leeming</author>
  </authors>
  <commentList>
    <comment ref="Q6" authorId="0">
      <text>
        <r>
          <t/>
        </r>
        <r>
          <rPr>
            <b/>
            <sz val="9"/>
            <color indexed="81"/>
            <rFont val="Tahoma"/>
            <family val="2"/>
            <charset val="0"/>
          </rPr>
          <t>Julie Leeming:</t>
        </r>
        <r>
          <rPr>
            <sz val="9"/>
            <color indexed="81"/>
            <rFont val="Tahoma"/>
            <family val="2"/>
            <charset val="0"/>
          </rPr>
          <t xml:space="preserve">
2 years used due to pandemic, but 2019-20 is double weighted</t>
        </r>
      </text>
    </comment>
    <comment ref="Q15" authorId="0">
      <text>
        <r>
          <t/>
        </r>
        <r>
          <rPr>
            <b/>
            <sz val="9"/>
            <color indexed="81"/>
            <rFont val="Tahoma"/>
            <family val="2"/>
            <charset val="0"/>
          </rPr>
          <t>Julie Leeming:</t>
        </r>
        <r>
          <rPr>
            <sz val="9"/>
            <color indexed="81"/>
            <rFont val="Tahoma"/>
            <family val="2"/>
            <charset val="0"/>
          </rPr>
          <t xml:space="preserve">
2 years used due to pandemic, but 2018-19 is double weighted</t>
        </r>
      </text>
    </comment>
    <comment ref="P17" authorId="0">
      <text>
        <r>
          <t/>
        </r>
        <r>
          <rPr>
            <b/>
            <sz val="9"/>
            <color indexed="81"/>
            <rFont val="Tahoma"/>
            <family val="2"/>
            <charset val="0"/>
          </rPr>
          <t>Julie Leeming:</t>
        </r>
        <r>
          <rPr>
            <sz val="9"/>
            <color indexed="81"/>
            <rFont val="Tahoma"/>
            <family val="2"/>
            <charset val="0"/>
          </rPr>
          <t xml:space="preserve">
2 years used due to pandemic, but 2018-19 is double weighted</t>
        </r>
      </text>
    </comment>
    <comment ref="J22" authorId="0">
      <text>
        <r>
          <t/>
        </r>
        <r>
          <rPr>
            <b/>
            <sz val="9"/>
            <color indexed="81"/>
            <rFont val="Tahoma"/>
            <family val="2"/>
            <charset val="0"/>
          </rPr>
          <t>Julie Leeming:</t>
        </r>
        <r>
          <rPr>
            <sz val="9"/>
            <color indexed="81"/>
            <rFont val="Tahoma"/>
            <family val="2"/>
            <charset val="0"/>
          </rPr>
          <t xml:space="preserve">
2 years of data used, as 2022 guide was too late to use GOS 2018-19, but these are unweighted</t>
        </r>
      </text>
    </comment>
    <comment ref="K21" authorId="0">
      <text>
        <r>
          <t/>
        </r>
        <r>
          <rPr>
            <b/>
            <sz val="9"/>
            <color indexed="81"/>
            <rFont val="Tahoma"/>
            <family val="2"/>
            <charset val="0"/>
          </rPr>
          <t>Julie Leeming:</t>
        </r>
        <r>
          <rPr>
            <sz val="9"/>
            <color indexed="81"/>
            <rFont val="Tahoma"/>
            <family val="2"/>
            <charset val="0"/>
          </rPr>
          <t xml:space="preserve">
from DDS</t>
        </r>
      </text>
    </comment>
  </commentList>
</comments>
</file>

<file path=xl/comments2.xml><?xml version="1.0" encoding="utf-8"?>
<comments xmlns="http://schemas.openxmlformats.org/spreadsheetml/2006/main">
  <authors>
    <author>Julie Leeming</author>
  </authors>
  <commentList>
    <comment ref="B19" authorId="0">
      <text>
        <r>
          <t/>
        </r>
        <r>
          <rPr>
            <sz val="9"/>
            <color indexed="81"/>
            <rFont val="Tahoma"/>
            <family val="2"/>
            <charset val="0"/>
          </rPr>
          <t>Bioengineering was added from CUG2022</t>
        </r>
      </text>
    </comment>
    <comment ref="B28" authorId="0">
      <text>
        <r>
          <t/>
        </r>
        <r>
          <rPr>
            <sz val="9"/>
            <color indexed="81"/>
            <rFont val="Tahoma"/>
            <family val="2"/>
            <charset val="0"/>
          </rPr>
          <t>Counselling and Psychotherapy was added from CUG2022</t>
        </r>
      </text>
    </comment>
  </commentList>
</comments>
</file>

<file path=xl/comments3.xml><?xml version="1.0" encoding="utf-8"?>
<comments xmlns="http://schemas.openxmlformats.org/spreadsheetml/2006/main">
  <authors>
    <author>Julie Leeming</author>
  </authors>
  <commentList>
    <comment ref="B141" authorId="0">
      <text>
        <r>
          <t/>
        </r>
        <r>
          <rPr>
            <b/>
            <sz val="9"/>
            <color indexed="81"/>
            <rFont val="Tahoma"/>
            <family val="2"/>
            <charset val="0"/>
          </rPr>
          <t>Julie Leeming:</t>
        </r>
        <r>
          <rPr>
            <sz val="9"/>
            <color indexed="81"/>
            <rFont val="Tahoma"/>
            <family val="2"/>
            <charset val="0"/>
          </rPr>
          <t xml:space="preserve">
not enough data</t>
        </r>
      </text>
    </comment>
  </commentList>
</comments>
</file>

<file path=xl/comments4.xml><?xml version="1.0" encoding="utf-8"?>
<comments xmlns="http://schemas.openxmlformats.org/spreadsheetml/2006/main">
  <authors>
    <author>Julie Leeming</author>
  </authors>
  <commentList>
    <comment ref="C12" authorId="0">
      <text>
        <r>
          <t/>
        </r>
        <r>
          <rPr>
            <b/>
            <sz val="9"/>
            <color indexed="81"/>
            <rFont val="Tahoma"/>
            <family val="2"/>
            <charset val="0"/>
          </rPr>
          <t>Julie Leeming:</t>
        </r>
        <r>
          <rPr>
            <sz val="9"/>
            <color indexed="81"/>
            <rFont val="Tahoma"/>
            <family val="2"/>
            <charset val="0"/>
          </rPr>
          <t xml:space="preserve">
not enough data</t>
        </r>
      </text>
    </comment>
  </commentList>
</comments>
</file>

<file path=xl/comments5.xml><?xml version="1.0" encoding="utf-8"?>
<comments xmlns="http://schemas.openxmlformats.org/spreadsheetml/2006/main">
  <authors>
    <author>Licenced User</author>
    <author>Julie Leeming</author>
  </authors>
  <commentList>
    <comment ref="M12" authorId="0">
      <text>
        <r>
          <t/>
        </r>
        <r>
          <rPr>
            <b/>
            <sz val="9"/>
            <color indexed="81"/>
            <rFont val="Tahoma"/>
            <family val="2"/>
            <charset val="0"/>
          </rPr>
          <t>Licenced User:</t>
        </r>
        <r>
          <rPr>
            <sz val="9"/>
            <color indexed="81"/>
            <rFont val="Tahoma"/>
            <family val="2"/>
            <charset val="0"/>
          </rPr>
          <t xml:space="preserve">
updated from 24/31 following reissue of tables</t>
        </r>
      </text>
    </comment>
    <comment ref="A20" authorId="0">
      <text>
        <r>
          <t/>
        </r>
        <r>
          <rPr>
            <b/>
            <sz val="9"/>
            <color indexed="81"/>
            <rFont val="Tahoma"/>
            <family val="2"/>
            <charset val="0"/>
          </rPr>
          <t xml:space="preserve">JAL: </t>
        </r>
        <r>
          <rPr>
            <sz val="9"/>
            <color indexed="81"/>
            <rFont val="Tahoma"/>
            <family val="2"/>
            <charset val="0"/>
          </rPr>
          <t>as at 1st June 2018</t>
        </r>
      </text>
    </comment>
    <comment ref="F34" authorId="0">
      <text>
        <r>
          <t/>
        </r>
        <r>
          <rPr>
            <b/>
            <sz val="9"/>
            <color indexed="81"/>
            <rFont val="Tahoma"/>
            <family val="2"/>
            <charset val="0"/>
          </rPr>
          <t>Licenced User:</t>
        </r>
        <r>
          <rPr>
            <sz val="9"/>
            <color indexed="81"/>
            <rFont val="Tahoma"/>
            <family val="2"/>
            <charset val="0"/>
          </rPr>
          <t xml:space="preserve">
appearing as St George's</t>
        </r>
      </text>
    </comment>
    <comment ref="T21" authorId="1">
      <text>
        <r>
          <t/>
        </r>
        <r>
          <rPr>
            <b/>
            <sz val="9"/>
            <color indexed="81"/>
            <rFont val="Tahoma"/>
            <family val="2"/>
            <charset val="0"/>
          </rPr>
          <t>Julie Leeming:</t>
        </r>
        <r>
          <rPr>
            <sz val="9"/>
            <color indexed="81"/>
            <rFont val="Tahoma"/>
            <family val="2"/>
            <charset val="0"/>
          </rPr>
          <t xml:space="preserve">
named, but didn't make publication threshold</t>
        </r>
      </text>
    </comment>
  </commentList>
</comments>
</file>

<file path=xl/comments6.xml><?xml version="1.0" encoding="utf-8"?>
<comments xmlns="http://schemas.openxmlformats.org/spreadsheetml/2006/main">
  <authors>
    <author>Licenced User</author>
  </authors>
  <commentList>
    <comment ref="M10" authorId="0">
      <text>
        <r>
          <t/>
        </r>
        <r>
          <rPr>
            <b/>
            <sz val="9"/>
            <color indexed="81"/>
            <rFont val="Tahoma"/>
            <family val="2"/>
            <charset val="0"/>
          </rPr>
          <t>Licenced User:</t>
        </r>
        <r>
          <rPr>
            <sz val="9"/>
            <color indexed="81"/>
            <rFont val="Tahoma"/>
            <family val="2"/>
            <charset val="0"/>
          </rPr>
          <t xml:space="preserve">
updated from 24/31 following reissue of tables</t>
        </r>
      </text>
    </comment>
    <comment ref="A18" authorId="0">
      <text>
        <r>
          <t/>
        </r>
        <r>
          <rPr>
            <b/>
            <sz val="9"/>
            <color indexed="81"/>
            <rFont val="Tahoma"/>
            <family val="2"/>
            <charset val="0"/>
          </rPr>
          <t xml:space="preserve">JAL: </t>
        </r>
        <r>
          <rPr>
            <sz val="9"/>
            <color indexed="81"/>
            <rFont val="Tahoma"/>
            <family val="2"/>
            <charset val="0"/>
          </rPr>
          <t>as at 1st June 2018</t>
        </r>
      </text>
    </comment>
    <comment ref="F29" authorId="0">
      <text>
        <r>
          <t/>
        </r>
        <r>
          <rPr>
            <b/>
            <sz val="9"/>
            <color indexed="81"/>
            <rFont val="Tahoma"/>
            <family val="2"/>
            <charset val="0"/>
          </rPr>
          <t>Licenced User:</t>
        </r>
        <r>
          <rPr>
            <sz val="9"/>
            <color indexed="81"/>
            <rFont val="Tahoma"/>
            <family val="2"/>
            <charset val="0"/>
          </rPr>
          <t xml:space="preserve">
appearing as St George's</t>
        </r>
      </text>
    </comment>
    <comment ref="A15" authorId="0">
      <text>
        <r>
          <t/>
        </r>
        <r>
          <rPr>
            <b/>
            <sz val="9"/>
            <color indexed="81"/>
            <rFont val="Tahoma"/>
            <family val="2"/>
            <charset val="0"/>
          </rPr>
          <t xml:space="preserve">JAL: </t>
        </r>
        <r>
          <rPr>
            <sz val="9"/>
            <color indexed="81"/>
            <rFont val="Tahoma"/>
            <family val="2"/>
            <charset val="0"/>
          </rPr>
          <t>as at 1st June 2018</t>
        </r>
      </text>
    </comment>
    <comment ref="B8" authorId="0">
      <text>
        <r>
          <t/>
        </r>
        <r>
          <rPr>
            <sz val="9"/>
            <color indexed="81"/>
            <rFont val="Tahoma"/>
            <family val="2"/>
            <charset val="0"/>
          </rPr>
          <t xml:space="preserve">For St George's, this is BMS, iBSc and PMS
</t>
        </r>
      </text>
    </comment>
    <comment ref="B17" authorId="0">
      <text>
        <r>
          <t/>
        </r>
        <r>
          <rPr>
            <sz val="9"/>
            <color indexed="81"/>
            <rFont val="Tahoma"/>
            <family val="2"/>
            <charset val="0"/>
          </rPr>
          <t xml:space="preserve">For St George's, this is BMS and iBSc 
(PMS maps to Health Professions)
</t>
        </r>
      </text>
    </comment>
  </commentList>
</comments>
</file>

<file path=xl/comments7.xml><?xml version="1.0" encoding="utf-8"?>
<comments xmlns="http://schemas.openxmlformats.org/spreadsheetml/2006/main">
  <authors>
    <author>Licenced User</author>
  </authors>
  <commentList>
    <comment ref="M10" authorId="0">
      <text>
        <r>
          <t/>
        </r>
        <r>
          <rPr>
            <b/>
            <sz val="9"/>
            <color indexed="81"/>
            <rFont val="Tahoma"/>
            <family val="2"/>
            <charset val="0"/>
          </rPr>
          <t>Licenced User:</t>
        </r>
        <r>
          <rPr>
            <sz val="9"/>
            <color indexed="81"/>
            <rFont val="Tahoma"/>
            <family val="2"/>
            <charset val="0"/>
          </rPr>
          <t xml:space="preserve">
updated from 24/31 following reissue of tables</t>
        </r>
      </text>
    </comment>
    <comment ref="A15" authorId="0">
      <text>
        <r>
          <t/>
        </r>
        <r>
          <rPr>
            <b/>
            <sz val="9"/>
            <color indexed="81"/>
            <rFont val="Tahoma"/>
            <family val="2"/>
            <charset val="0"/>
          </rPr>
          <t xml:space="preserve">JAL: </t>
        </r>
        <r>
          <rPr>
            <sz val="9"/>
            <color indexed="81"/>
            <rFont val="Tahoma"/>
            <family val="2"/>
            <charset val="0"/>
          </rPr>
          <t>as at 1st June 2018</t>
        </r>
      </text>
    </comment>
    <comment ref="F29" authorId="0">
      <text>
        <r>
          <t/>
        </r>
        <r>
          <rPr>
            <b/>
            <sz val="9"/>
            <color indexed="81"/>
            <rFont val="Tahoma"/>
            <family val="2"/>
            <charset val="0"/>
          </rPr>
          <t>Licenced User:</t>
        </r>
        <r>
          <rPr>
            <sz val="9"/>
            <color indexed="81"/>
            <rFont val="Tahoma"/>
            <family val="2"/>
            <charset val="0"/>
          </rPr>
          <t xml:space="preserve">
appearing as St George's</t>
        </r>
      </text>
    </comment>
    <comment ref="A18" authorId="0">
      <text>
        <r>
          <t/>
        </r>
        <r>
          <rPr>
            <b/>
            <sz val="9"/>
            <color indexed="81"/>
            <rFont val="Tahoma"/>
            <family val="2"/>
            <charset val="0"/>
          </rPr>
          <t xml:space="preserve">JAL: </t>
        </r>
        <r>
          <rPr>
            <sz val="9"/>
            <color indexed="81"/>
            <rFont val="Tahoma"/>
            <family val="2"/>
            <charset val="0"/>
          </rPr>
          <t>as at 1st June 2018</t>
        </r>
      </text>
    </comment>
  </commentList>
</comments>
</file>

<file path=xl/comments8.xml><?xml version="1.0" encoding="utf-8"?>
<comments xmlns="http://schemas.openxmlformats.org/spreadsheetml/2006/main">
  <authors>
    <author>Licenced User</author>
  </authors>
  <commentList>
    <comment ref="M10" authorId="0">
      <text>
        <r>
          <t/>
        </r>
        <r>
          <rPr>
            <b/>
            <sz val="9"/>
            <color indexed="81"/>
            <rFont val="Tahoma"/>
            <family val="2"/>
            <charset val="0"/>
          </rPr>
          <t>Licenced User:</t>
        </r>
        <r>
          <rPr>
            <sz val="9"/>
            <color indexed="81"/>
            <rFont val="Tahoma"/>
            <family val="2"/>
            <charset val="0"/>
          </rPr>
          <t xml:space="preserve">
updated from 24/31 following reissue of tables</t>
        </r>
      </text>
    </comment>
    <comment ref="A15" authorId="0">
      <text>
        <r>
          <t/>
        </r>
        <r>
          <rPr>
            <b/>
            <sz val="9"/>
            <color indexed="81"/>
            <rFont val="Tahoma"/>
            <family val="2"/>
            <charset val="0"/>
          </rPr>
          <t xml:space="preserve">JAL: </t>
        </r>
        <r>
          <rPr>
            <sz val="9"/>
            <color indexed="81"/>
            <rFont val="Tahoma"/>
            <family val="2"/>
            <charset val="0"/>
          </rPr>
          <t>as at 1st June 2018</t>
        </r>
      </text>
    </comment>
    <comment ref="F29" authorId="0">
      <text>
        <r>
          <t/>
        </r>
        <r>
          <rPr>
            <b/>
            <sz val="9"/>
            <color indexed="81"/>
            <rFont val="Tahoma"/>
            <family val="2"/>
            <charset val="0"/>
          </rPr>
          <t>Licenced User:</t>
        </r>
        <r>
          <rPr>
            <sz val="9"/>
            <color indexed="81"/>
            <rFont val="Tahoma"/>
            <family val="2"/>
            <charset val="0"/>
          </rPr>
          <t xml:space="preserve">
appearing as St George's</t>
        </r>
      </text>
    </comment>
  </commentList>
</comments>
</file>

<file path=xl/comments9.xml><?xml version="1.0" encoding="utf-8"?>
<comments xmlns="http://schemas.openxmlformats.org/spreadsheetml/2006/main">
  <authors>
    <author>Licenced User</author>
  </authors>
  <commentList>
    <comment ref="M10" authorId="0">
      <text>
        <r>
          <t/>
        </r>
        <r>
          <rPr>
            <b/>
            <sz val="9"/>
            <color indexed="81"/>
            <rFont val="Tahoma"/>
            <family val="2"/>
            <charset val="0"/>
          </rPr>
          <t>Licenced User:</t>
        </r>
        <r>
          <rPr>
            <sz val="9"/>
            <color indexed="81"/>
            <rFont val="Tahoma"/>
            <family val="2"/>
            <charset val="0"/>
          </rPr>
          <t xml:space="preserve">
updated from 24/31 following reissue of tables</t>
        </r>
      </text>
    </comment>
  </commentList>
</comments>
</file>

<file path=xl/sharedStrings.xml><?xml version="1.0" encoding="utf-8"?>
<sst xmlns="http://schemas.openxmlformats.org/spreadsheetml/2006/main" uniqueCount="1176" count="6823">
  <si>
    <t>Year of data</t>
  </si>
  <si>
    <t>2010-11</t>
  </si>
  <si>
    <t>Medicine</t>
  </si>
  <si>
    <t>30/30</t>
  </si>
  <si>
    <t>Specialist institutions</t>
  </si>
  <si>
    <t>32/33</t>
  </si>
  <si>
    <t>Nursing and Paramedical Studies</t>
  </si>
  <si>
    <t>St George's</t>
  </si>
  <si>
    <t>Table</t>
  </si>
  <si>
    <t>The Guardian University Guide</t>
  </si>
  <si>
    <t>The Times Good University Guide</t>
  </si>
  <si>
    <t>23/30</t>
  </si>
  <si>
    <t xml:space="preserve">Nursing  </t>
  </si>
  <si>
    <t>20/66</t>
  </si>
  <si>
    <t>Other subjects allied to medicine</t>
  </si>
  <si>
    <t>56/78</t>
  </si>
  <si>
    <t>34/124</t>
  </si>
  <si>
    <t>Main table</t>
  </si>
  <si>
    <t>2011/12</t>
  </si>
  <si>
    <t>6/20</t>
  </si>
  <si>
    <t>London HEIs</t>
  </si>
  <si>
    <t>31/32</t>
  </si>
  <si>
    <t>43/71</t>
  </si>
  <si>
    <t>29/31</t>
  </si>
  <si>
    <t>Nursing</t>
  </si>
  <si>
    <t>19/64</t>
  </si>
  <si>
    <t>66/78</t>
  </si>
  <si>
    <t>THE World University Rankings</t>
  </si>
  <si>
    <t>201-225</t>
  </si>
  <si>
    <t>QS World University Rankings</t>
  </si>
  <si>
    <t>HEI</t>
  </si>
  <si>
    <t>2009/10</t>
  </si>
  <si>
    <t>-</t>
  </si>
  <si>
    <t>=63/78</t>
  </si>
  <si>
    <t>=25/30</t>
  </si>
  <si>
    <t>=13/71</t>
  </si>
  <si>
    <t>=64/81</t>
  </si>
  <si>
    <t>Publication</t>
  </si>
  <si>
    <t>28/36</t>
  </si>
  <si>
    <t>20/30</t>
  </si>
  <si>
    <t>28/78</t>
  </si>
  <si>
    <t>Complete University Guide</t>
  </si>
  <si>
    <t>25/30</t>
  </si>
  <si>
    <t>=45/74</t>
  </si>
  <si>
    <t>Medical Technology</t>
  </si>
  <si>
    <t>Physiotherapy</t>
  </si>
  <si>
    <t>19/31</t>
  </si>
  <si>
    <t>21/37</t>
  </si>
  <si>
    <t>24/29</t>
  </si>
  <si>
    <t>31/31</t>
  </si>
  <si>
    <t>15/77</t>
  </si>
  <si>
    <t>Kingston - St George's University</t>
  </si>
  <si>
    <t>Anatomy and Physiology</t>
  </si>
  <si>
    <t>23/33</t>
  </si>
  <si>
    <t>Biosciences</t>
  </si>
  <si>
    <t>38/97</t>
  </si>
  <si>
    <t>St George's, UoL</t>
  </si>
  <si>
    <t>Social Work</t>
  </si>
  <si>
    <t>22/74</t>
  </si>
  <si>
    <t>St George's University of London</t>
  </si>
  <si>
    <t>Kingston-St George's University of London</t>
  </si>
  <si>
    <t>People and Planet Green League</t>
  </si>
  <si>
    <t>p</t>
  </si>
  <si>
    <t>q</t>
  </si>
  <si>
    <t xml:space="preserve"> =120/138    third class</t>
  </si>
  <si>
    <t xml:space="preserve"> =136/145      fail</t>
  </si>
  <si>
    <t xml:space="preserve"> =119/143            third class</t>
  </si>
  <si>
    <t>Entry standards</t>
  </si>
  <si>
    <t>Research assessment</t>
  </si>
  <si>
    <t>Student:staff ratio</t>
  </si>
  <si>
    <t>Academic services spend</t>
  </si>
  <si>
    <t>Facilities spend</t>
  </si>
  <si>
    <t>Good honours</t>
  </si>
  <si>
    <t>Degree completion</t>
  </si>
  <si>
    <t>main table</t>
  </si>
  <si>
    <t>subject tables</t>
  </si>
  <si>
    <t>a</t>
  </si>
  <si>
    <t>Expenditure per student</t>
  </si>
  <si>
    <t>Value added</t>
  </si>
  <si>
    <t>SGUL does not appear</t>
  </si>
  <si>
    <t>Career/graduate prospects</t>
  </si>
  <si>
    <t>specialist institutions</t>
  </si>
  <si>
    <t>annual performance</t>
  </si>
  <si>
    <t>periodic performance</t>
  </si>
  <si>
    <t>audit of data</t>
  </si>
  <si>
    <t>change in methodology</t>
  </si>
  <si>
    <t>NSS action plan</t>
  </si>
  <si>
    <t>maximise excellence of submission in REF2014</t>
  </si>
  <si>
    <t>Actions to maximise the metric</t>
  </si>
  <si>
    <t>Driver for the metric</t>
  </si>
  <si>
    <t>Metric</t>
  </si>
  <si>
    <t>Academic Ranking of World Universities (Shanghai Jiao Tong)</t>
  </si>
  <si>
    <t>no ranking</t>
  </si>
  <si>
    <t>SSR</t>
  </si>
  <si>
    <t>Industry income (innovation)</t>
  </si>
  <si>
    <t>Teaching: the learning environment</t>
  </si>
  <si>
    <t>Citations: research influence</t>
  </si>
  <si>
    <t>reputation</t>
  </si>
  <si>
    <t>academic reputation survey</t>
  </si>
  <si>
    <t>Research: volume, income, reputation</t>
  </si>
  <si>
    <t>income</t>
  </si>
  <si>
    <t>scaled against staff numbers and normalised for purchasing power parity</t>
  </si>
  <si>
    <t>productivity</t>
  </si>
  <si>
    <t>reseach output scaled against staff numbers</t>
  </si>
  <si>
    <t xml:space="preserve"> invitation-only academic reputation survey</t>
  </si>
  <si>
    <t>International outlook: people, research</t>
  </si>
  <si>
    <t>ratio of international to domestic staff</t>
  </si>
  <si>
    <t>people</t>
  </si>
  <si>
    <t>proportion of total research journal publications that have at least one international co-author</t>
  </si>
  <si>
    <t xml:space="preserve">research  </t>
  </si>
  <si>
    <t>ratio of international to domestic students</t>
  </si>
  <si>
    <t>students</t>
  </si>
  <si>
    <t>ratio of doctoral to bachelor's degrees</t>
  </si>
  <si>
    <t>research students</t>
  </si>
  <si>
    <t>number of doctorates scaled against academic staff</t>
  </si>
  <si>
    <t>institutional income scaled against academic staff numbers</t>
  </si>
  <si>
    <t>infrastructure &amp; facilities</t>
  </si>
  <si>
    <t>postgraduate research students</t>
  </si>
  <si>
    <t>THE World University Rankings metrics</t>
  </si>
  <si>
    <t>Source of data</t>
  </si>
  <si>
    <t>quality of students entering SGUL</t>
  </si>
  <si>
    <t>student satisfaction</t>
  </si>
  <si>
    <t>HESA student return</t>
  </si>
  <si>
    <t>HESA is the Higher Education Statistics Agency</t>
  </si>
  <si>
    <t>NSS</t>
  </si>
  <si>
    <t>NSS is the National Student Survey</t>
  </si>
  <si>
    <t>currently RAE2008</t>
  </si>
  <si>
    <t>past performance in RAE2008 - will be superseded by performance in REF2014</t>
  </si>
  <si>
    <t>HESA student return                                          HESA staff return</t>
  </si>
  <si>
    <t>HESA finance return</t>
  </si>
  <si>
    <t>HESA DLHE return</t>
  </si>
  <si>
    <t>HESA DLHE return is the Destinations of Leavers in Higher Education survey carried out by the University of London Careers Service</t>
  </si>
  <si>
    <t>student numbers and the categorisation of expenditure in the HESA finance return</t>
  </si>
  <si>
    <t xml:space="preserve">teaching quality and student performance </t>
  </si>
  <si>
    <t>low entry tariff and high honours</t>
  </si>
  <si>
    <t>see actions under entry standards and good honours</t>
  </si>
  <si>
    <t>student career following undergraduate study</t>
  </si>
  <si>
    <t>29/30</t>
  </si>
  <si>
    <t xml:space="preserve"> =54</t>
  </si>
  <si>
    <t xml:space="preserve"> =22/30</t>
  </si>
  <si>
    <t>see note 2</t>
  </si>
  <si>
    <t>Medicine, Dentistry &amp; Vet subject tables</t>
  </si>
  <si>
    <t>ensure level of expenditure is maximised in the relevant category in the HESA finance return</t>
  </si>
  <si>
    <t>support for students to complete their studies</t>
  </si>
  <si>
    <t>no appearance</t>
  </si>
  <si>
    <t>18/28</t>
  </si>
  <si>
    <t>41/64</t>
  </si>
  <si>
    <t>Kingston/St George's</t>
  </si>
  <si>
    <t>66 / 74</t>
  </si>
  <si>
    <t>Radiography</t>
  </si>
  <si>
    <t>22/32</t>
  </si>
  <si>
    <t>12/23</t>
  </si>
  <si>
    <t>League tables</t>
  </si>
  <si>
    <t>early Oct</t>
  </si>
  <si>
    <t>Publication dates</t>
  </si>
  <si>
    <t>late Sept</t>
  </si>
  <si>
    <t>mid Jun</t>
  </si>
  <si>
    <t>early Jun</t>
  </si>
  <si>
    <t>end Apr</t>
  </si>
  <si>
    <t>mid Aug</t>
  </si>
  <si>
    <t>46/123</t>
  </si>
  <si>
    <t>23/29</t>
  </si>
  <si>
    <t>Currently appearing as</t>
  </si>
  <si>
    <t>49/72</t>
  </si>
  <si>
    <t>22/35</t>
  </si>
  <si>
    <t>40/99</t>
  </si>
  <si>
    <t>22/33</t>
  </si>
  <si>
    <t>30/31</t>
  </si>
  <si>
    <t>53/99</t>
  </si>
  <si>
    <t>Nursing and Midwifery</t>
  </si>
  <si>
    <t>18/68</t>
  </si>
  <si>
    <t>11/68</t>
  </si>
  <si>
    <t>9/73</t>
  </si>
  <si>
    <t>Biological Sciences</t>
  </si>
  <si>
    <t>23/31</t>
  </si>
  <si>
    <t>tu</t>
  </si>
  <si>
    <r>
      <t/>
    </r>
    <r>
      <rPr>
        <vertAlign val="superscript"/>
        <sz val="10"/>
        <color theme="1"/>
        <rFont val="Calibri"/>
        <family val="2"/>
        <charset val="0"/>
        <scheme val="minor"/>
      </rPr>
      <t xml:space="preserve">2  </t>
    </r>
    <r>
      <rPr>
        <sz val="10"/>
        <color theme="1"/>
        <rFont val="Calibri"/>
        <family val="2"/>
        <charset val="0"/>
        <scheme val="minor"/>
      </rPr>
      <t xml:space="preserve"> Mainly data for BSc Health Care Science</t>
    </r>
  </si>
  <si>
    <t>previous subject classifications:</t>
  </si>
  <si>
    <r>
      <t/>
    </r>
    <r>
      <rPr>
        <vertAlign val="superscript"/>
        <sz val="10"/>
        <color theme="1"/>
        <rFont val="Calibri"/>
        <family val="2"/>
        <charset val="0"/>
        <scheme val="minor"/>
      </rPr>
      <t>1</t>
    </r>
    <r>
      <rPr>
        <sz val="10"/>
        <color theme="1"/>
        <rFont val="Calibri"/>
        <family val="2"/>
        <charset val="0"/>
        <scheme val="minor"/>
      </rPr>
      <t xml:space="preserve">  Health Professions which now includes Anatomy, Physiology, Physiotheraphy, Radiography and Paramedic Sciences</t>
    </r>
  </si>
  <si>
    <t>54/68</t>
  </si>
  <si>
    <t>57/91</t>
  </si>
  <si>
    <r>
      <t/>
    </r>
    <r>
      <rPr>
        <vertAlign val="superscript"/>
        <sz val="10"/>
        <color theme="1"/>
        <rFont val="Calibri"/>
        <family val="2"/>
        <charset val="0"/>
        <scheme val="minor"/>
      </rPr>
      <t>3</t>
    </r>
    <r>
      <rPr>
        <sz val="10"/>
        <color theme="1"/>
        <rFont val="Calibri"/>
        <family val="2"/>
        <charset val="0"/>
        <scheme val="minor"/>
      </rPr>
      <t xml:space="preserve"> The compiler was asked to represent St George's as Biological Sciences in the 2014 guide, but didn't do this in the first iteration of tables, where the activity appeared as OSATM</t>
    </r>
  </si>
  <si>
    <t>30/33</t>
  </si>
  <si>
    <t>20/23</t>
  </si>
  <si>
    <t>36 / 37</t>
  </si>
  <si>
    <t>55 / 96</t>
  </si>
  <si>
    <t>201-250</t>
  </si>
  <si>
    <t>8/21</t>
  </si>
  <si>
    <t>42/99</t>
  </si>
  <si>
    <t>33/34</t>
  </si>
  <si>
    <t>62/72</t>
  </si>
  <si>
    <t>24/34</t>
  </si>
  <si>
    <t>41/102</t>
  </si>
  <si>
    <t>28/31</t>
  </si>
  <si>
    <t>25/68</t>
  </si>
  <si>
    <t>27/70</t>
  </si>
  <si>
    <t>46/76</t>
  </si>
  <si>
    <t>Table 2 : National league table metrics</t>
  </si>
  <si>
    <t>SGUL did appear, but this was disbanded in 2016</t>
  </si>
  <si>
    <t>NSS Student satisfaction (Q1-22)</t>
  </si>
  <si>
    <t>NSS teaching (Q1-5)</t>
  </si>
  <si>
    <t>NSS assessment &amp; feedback (Q6-9)</t>
  </si>
  <si>
    <t>NSS overall (Q22)</t>
  </si>
  <si>
    <t>NSS Student satisfaction (Q1-15, Q20-22)</t>
  </si>
  <si>
    <t>Research Quality</t>
  </si>
  <si>
    <t>Research Intensity</t>
  </si>
  <si>
    <t>1*</t>
  </si>
  <si>
    <t>*this has a weighting of zero in the Medicine table</t>
  </si>
  <si>
    <t>weighting is different across all metrics for Medicine</t>
  </si>
  <si>
    <t>SGUL has not appeared as deemed Specialist, but is likely to appeear in 2016 main table, as part of a review by the Times compilers</t>
  </si>
  <si>
    <t xml:space="preserve">specialist instns </t>
  </si>
  <si>
    <t>Lead</t>
  </si>
  <si>
    <t>By when</t>
  </si>
  <si>
    <t>raise entry requirements and ensure all qualifications on entry are captured and recorded on SITS</t>
  </si>
  <si>
    <t>REF2014</t>
  </si>
  <si>
    <t>ensure contact details data is enhanced (e.g. with alumni addresses), optimise classification of graduate jobs, ask for HEP 3rd party data of those who don't reply</t>
  </si>
  <si>
    <t>Performance/Data</t>
  </si>
  <si>
    <t>Performance</t>
  </si>
  <si>
    <t>Data</t>
  </si>
  <si>
    <t>review marking criteria (which are applied by external assessors) with due regard to quality assurance, revise boundary criteria, review degree calculation weightings and exit velocity</t>
  </si>
  <si>
    <t>Historic/ Performance/ Data</t>
  </si>
  <si>
    <t>April</t>
  </si>
  <si>
    <t>GPA * academic staff FTE submit (R/T&amp;R)</t>
  </si>
  <si>
    <t>FTE of academic R/T&amp;R staff submitted in REF compared to the FTE of academic R/T&amp;R staff eligible to be submitted in REF</t>
  </si>
  <si>
    <t>ratio of all student FTEs (FT+PT, all levels) to all academic staff FTEs (T/T&amp;R)</t>
  </si>
  <si>
    <t>3 year average of academic services spend per student FTE (all modes, all levels)</t>
  </si>
  <si>
    <t>3 year average of facilities spend per student FTE (all modes, all levels)</t>
  </si>
  <si>
    <t>first degree qualifiers (all modes, H&amp;OS)</t>
  </si>
  <si>
    <t>HESA PI table 5 compiled from HESA student return</t>
  </si>
  <si>
    <t>HESA PI data (T5) - UK dom full-time students starting a degree  - % expected to complete the course or transfer to another HEP</t>
  </si>
  <si>
    <t>FT first degree H/OS qualifiers - degree outcome vs entry qualifications profile</t>
  </si>
  <si>
    <t>total tariff scores for first year, first degree students, whose highest qualification on entry is a level 3 qualification (incl. overseas students)</t>
  </si>
  <si>
    <t>total tariff scores for first year, FT first degree students, &lt; 21, whose highest qualification on entry is a level 3 qualification (incl. overseas students)</t>
  </si>
  <si>
    <t>graduate employment of FT first degree UK domiciled leavers</t>
  </si>
  <si>
    <t>combination of a) 1-year of cost centre spend (excl staff costs) per student FTE &amp; b) 2-year average of academic services spend per student FTE</t>
  </si>
  <si>
    <t>Level 3 JACS for full-time, first degree students</t>
  </si>
  <si>
    <t xml:space="preserve">Level 3 JACS for full-time+part-time, first degree students
</t>
  </si>
  <si>
    <t>Level 3 JACS for Full-time+Part-time students on degree and foundation prog</t>
  </si>
  <si>
    <t xml:space="preserve">Quality profile calculated by weighting according to HEFCE funding allocation (4* weighted by 3, and 3* weighted by 1). The overall score is presented out of a maximum of 3. </t>
  </si>
  <si>
    <t>NSS Student satisfaction      (Q1-22)</t>
  </si>
  <si>
    <t>NSS Student satisfaction       (Q1-15, Q20-22)</t>
  </si>
  <si>
    <t>NSS teaching       (Q1-5)</t>
  </si>
  <si>
    <t>NSS measures</t>
  </si>
  <si>
    <t>Research measures</t>
  </si>
  <si>
    <t>Spend measures</t>
  </si>
  <si>
    <t>this metric is not used in this table</t>
  </si>
  <si>
    <t xml:space="preserve">Key   </t>
  </si>
  <si>
    <t>No. of occurances</t>
  </si>
  <si>
    <t>max. possible occurances</t>
  </si>
  <si>
    <t>PAPER B</t>
  </si>
  <si>
    <t>48 / 77</t>
  </si>
  <si>
    <t>55 / 77</t>
  </si>
  <si>
    <t>4th quartile</t>
  </si>
  <si>
    <t>1st quartile</t>
  </si>
  <si>
    <t>3rd quartile</t>
  </si>
  <si>
    <t>2nd quartile</t>
  </si>
  <si>
    <t>OVERALL</t>
  </si>
  <si>
    <t>no data</t>
  </si>
  <si>
    <r>
      <t xml:space="preserve">Student:staff ratio </t>
    </r>
    <r>
      <rPr>
        <i/>
        <sz val="12"/>
        <color theme="1"/>
        <rFont val="Calibri"/>
        <family val="2"/>
        <charset val="0"/>
        <scheme val="minor"/>
      </rPr>
      <t>(reverse order low to high)</t>
    </r>
  </si>
  <si>
    <r>
      <t/>
    </r>
    <r>
      <rPr>
        <b/>
        <sz val="10"/>
        <rFont val="Calibri"/>
        <family val="2"/>
        <charset val="0"/>
        <scheme val="minor"/>
      </rPr>
      <t xml:space="preserve">What are quartiles? </t>
    </r>
    <r>
      <rPr>
        <sz val="10"/>
        <rFont val="Calibri"/>
        <family val="2"/>
        <charset val="0"/>
        <scheme val="minor"/>
      </rPr>
      <t>For each metric, the scores are ranked in descending order and divided into quartiles and SGULs position assessed against this. Quartiles are values below which 25%, 50%, 75% and 100% of observations fall when arranged in ranked order</t>
    </r>
  </si>
  <si>
    <t>Table 7 : Quartile position in league tables</t>
  </si>
  <si>
    <t>Good University Guide</t>
  </si>
  <si>
    <t>The Times and Sunday Times</t>
  </si>
  <si>
    <t>9/22</t>
  </si>
  <si>
    <t>48/127</t>
  </si>
  <si>
    <t>27/39</t>
  </si>
  <si>
    <t>=41/99</t>
  </si>
  <si>
    <t>31/33</t>
  </si>
  <si>
    <t>=52/69</t>
  </si>
  <si>
    <t>29/34</t>
  </si>
  <si>
    <t>36/80</t>
  </si>
  <si>
    <t>League tables summary for St George's</t>
  </si>
  <si>
    <t>Times Good University Guide 2016</t>
  </si>
  <si>
    <t>NSS teaching quality (Q1-12)</t>
  </si>
  <si>
    <t>NSS student experience (Q13-22)</t>
  </si>
  <si>
    <t>NSS student experience quality (Q13-22)</t>
  </si>
  <si>
    <t>National league table metrics and weightings</t>
  </si>
  <si>
    <t>QS World University Rankings metrics - Medicine subject table</t>
  </si>
  <si>
    <t>Academic Reputation</t>
  </si>
  <si>
    <t>Employer Reputation</t>
  </si>
  <si>
    <t>Research citations per paper</t>
  </si>
  <si>
    <t>weighting per metric not disclosed</t>
  </si>
  <si>
    <t>National league table metrics and population</t>
  </si>
  <si>
    <t xml:space="preserve">National league table metrics </t>
  </si>
  <si>
    <t>Attachment 3</t>
  </si>
  <si>
    <t>Historic/ Performance</t>
  </si>
  <si>
    <t>NSS teaching (Q1-4)</t>
  </si>
  <si>
    <t>NSS Student satisfaction (Q1-15, Q19-22)</t>
  </si>
  <si>
    <t>maximise excellence of submission in REF2020</t>
  </si>
  <si>
    <t>Performance/   Data</t>
  </si>
  <si>
    <t>total student FTEs and total staff FTEs who are [1] teaching &amp; research OR [2] teaching only</t>
  </si>
  <si>
    <r>
      <t xml:space="preserve">Health Professions </t>
    </r>
    <r>
      <rPr>
        <vertAlign val="superscript"/>
        <sz val="10"/>
        <color theme="3"/>
        <rFont val="Calibri"/>
        <family val="2"/>
        <charset val="0"/>
        <scheme val="minor"/>
      </rPr>
      <t>1</t>
    </r>
  </si>
  <si>
    <r>
      <t xml:space="preserve">Anatomy and Physiology </t>
    </r>
    <r>
      <rPr>
        <vertAlign val="superscript"/>
        <sz val="10"/>
        <color theme="3"/>
        <rFont val="Calibri"/>
        <family val="2"/>
        <charset val="0"/>
        <scheme val="minor"/>
      </rPr>
      <t>2</t>
    </r>
  </si>
  <si>
    <r>
      <t>Biological Sciences</t>
    </r>
    <r>
      <rPr>
        <vertAlign val="superscript"/>
        <sz val="11"/>
        <color theme="3"/>
        <rFont val="Calibri"/>
        <family val="2"/>
        <charset val="0"/>
        <scheme val="minor"/>
      </rPr>
      <t>3</t>
    </r>
  </si>
  <si>
    <r>
      <t>Other subjects allied to medicine</t>
    </r>
    <r>
      <rPr>
        <vertAlign val="superscript"/>
        <sz val="11"/>
        <color theme="3"/>
        <rFont val="Calibri"/>
        <family val="2"/>
        <charset val="0"/>
        <scheme val="minor"/>
      </rPr>
      <t>3</t>
    </r>
  </si>
  <si>
    <t>Services/Facilities spend</t>
  </si>
  <si>
    <t>(early summer release)</t>
  </si>
  <si>
    <t>(autumn release)</t>
  </si>
  <si>
    <t>Health Professions</t>
  </si>
  <si>
    <t>Nursing &amp; Midwifery</t>
  </si>
  <si>
    <t>Anatomy &amp; Physiology</t>
  </si>
  <si>
    <t>Programme</t>
  </si>
  <si>
    <t>BSc Biological Sciences</t>
  </si>
  <si>
    <t>iBSc</t>
  </si>
  <si>
    <t>Table 8 : Programme mapping into League table subject areas</t>
  </si>
  <si>
    <t>Y</t>
  </si>
  <si>
    <t>CUG</t>
  </si>
  <si>
    <t>BSc Radiography</t>
  </si>
  <si>
    <t>Fd Breast Imaging</t>
  </si>
  <si>
    <t>MBBS5</t>
  </si>
  <si>
    <t>MBBS4</t>
  </si>
  <si>
    <t>MBBS INTO</t>
  </si>
  <si>
    <t>HCP</t>
  </si>
  <si>
    <t>BSc Physiotherapy</t>
  </si>
  <si>
    <t>KU provision</t>
  </si>
  <si>
    <t>Guardian</t>
  </si>
  <si>
    <t>Times</t>
  </si>
  <si>
    <t>BSc HCS</t>
  </si>
  <si>
    <t>44/127</t>
  </si>
  <si>
    <t>=43/123</t>
  </si>
  <si>
    <t>15/37</t>
  </si>
  <si>
    <t>19/36</t>
  </si>
  <si>
    <t>26/29</t>
  </si>
  <si>
    <t>32/34</t>
  </si>
  <si>
    <t>19/35</t>
  </si>
  <si>
    <t>42/76</t>
  </si>
  <si>
    <t>51/77</t>
  </si>
  <si>
    <t>31/76</t>
  </si>
  <si>
    <t>64/77</t>
  </si>
  <si>
    <t>Guardian University Guide 2017</t>
  </si>
  <si>
    <t>The Guardian University Guide 2017</t>
  </si>
  <si>
    <r>
      <t xml:space="preserve">Biosciences                 </t>
    </r>
    <r>
      <rPr>
        <i/>
        <sz val="8"/>
        <rFont val="Calibri"/>
        <family val="2"/>
        <charset val="0"/>
        <scheme val="minor"/>
      </rPr>
      <t>represents BMS and iBSc</t>
    </r>
  </si>
  <si>
    <r>
      <t xml:space="preserve">Health Professions </t>
    </r>
    <r>
      <rPr>
        <i/>
        <sz val="8"/>
        <rFont val="Calibri"/>
        <family val="2"/>
        <charset val="0"/>
        <scheme val="minor"/>
      </rPr>
      <t>represents Physio, Radio, BI, PMS</t>
    </r>
  </si>
  <si>
    <r>
      <t xml:space="preserve">Medicine                     </t>
    </r>
    <r>
      <rPr>
        <i/>
        <sz val="8"/>
        <rFont val="Calibri"/>
        <family val="2"/>
        <charset val="0"/>
        <scheme val="minor"/>
      </rPr>
      <t>represents MBBS 5, 4 and INTO</t>
    </r>
  </si>
  <si>
    <r>
      <t xml:space="preserve">Nursing and Midwifery                              </t>
    </r>
    <r>
      <rPr>
        <i/>
        <sz val="8"/>
        <rFont val="Calibri"/>
        <family val="2"/>
        <charset val="0"/>
        <scheme val="minor"/>
      </rPr>
      <t>from SGUL this represents HCP</t>
    </r>
  </si>
  <si>
    <r>
      <t xml:space="preserve">Social Work               </t>
    </r>
    <r>
      <rPr>
        <i/>
        <sz val="8"/>
        <rFont val="Calibri"/>
        <family val="2"/>
        <charset val="0"/>
        <scheme val="minor"/>
      </rPr>
      <t xml:space="preserve"> represents KU provision</t>
    </r>
  </si>
  <si>
    <r>
      <t xml:space="preserve">Biological Sciences </t>
    </r>
    <r>
      <rPr>
        <i/>
        <sz val="8"/>
        <rFont val="Calibri"/>
        <family val="2"/>
        <charset val="0"/>
        <scheme val="minor"/>
      </rPr>
      <t>represents BMS, iBSc, PMS</t>
    </r>
  </si>
  <si>
    <r>
      <t xml:space="preserve">Medical Technology               </t>
    </r>
    <r>
      <rPr>
        <i/>
        <sz val="8"/>
        <rFont val="Calibri"/>
        <family val="2"/>
        <charset val="0"/>
        <scheme val="minor"/>
      </rPr>
      <t>represents Radio and BI at SGUL</t>
    </r>
  </si>
  <si>
    <r>
      <t xml:space="preserve">Medicine                     </t>
    </r>
    <r>
      <rPr>
        <i/>
        <sz val="8"/>
        <rFont val="Calibri"/>
        <family val="2"/>
        <charset val="0"/>
        <scheme val="minor"/>
      </rPr>
      <t>represents MBBS 5, 4 amd INTO</t>
    </r>
  </si>
  <si>
    <r>
      <t xml:space="preserve">Nursing                                 </t>
    </r>
    <r>
      <rPr>
        <i/>
        <sz val="8"/>
        <rFont val="Calibri"/>
        <family val="2"/>
        <charset val="0"/>
        <scheme val="minor"/>
      </rPr>
      <t>from SGUL this represents HCP</t>
    </r>
  </si>
  <si>
    <r>
      <t xml:space="preserve">Physiotherapy                  </t>
    </r>
    <r>
      <rPr>
        <i/>
        <sz val="8"/>
        <rFont val="Calibri"/>
        <family val="2"/>
        <charset val="0"/>
        <scheme val="minor"/>
      </rPr>
      <t>represents Physio at SGUL</t>
    </r>
  </si>
  <si>
    <r>
      <t xml:space="preserve">Anatomy and Physiology </t>
    </r>
    <r>
      <rPr>
        <i/>
        <sz val="8"/>
        <rFont val="Calibri"/>
        <family val="2"/>
        <charset val="0"/>
        <scheme val="minor"/>
      </rPr>
      <t>represents BSc HCS</t>
    </r>
  </si>
  <si>
    <r>
      <t xml:space="preserve">Anatomy &amp; Physiology                 </t>
    </r>
    <r>
      <rPr>
        <i/>
        <sz val="8"/>
        <rFont val="Calibri"/>
        <family val="2"/>
        <charset val="0"/>
        <scheme val="minor"/>
      </rPr>
      <t>represents BSc HCS</t>
    </r>
  </si>
  <si>
    <t>35/98</t>
  </si>
  <si>
    <t>56/71</t>
  </si>
  <si>
    <t>19/24</t>
  </si>
  <si>
    <t>28/101</t>
  </si>
  <si>
    <t>24/32</t>
  </si>
  <si>
    <t>13/70</t>
  </si>
  <si>
    <t>23/76</t>
  </si>
  <si>
    <t>10/69</t>
  </si>
  <si>
    <t>strength</t>
  </si>
  <si>
    <t>weakness</t>
  </si>
  <si>
    <t>Table 6 : Strengths and weaknesses in league tables</t>
  </si>
  <si>
    <r>
      <t xml:space="preserve">Student:staff ratio </t>
    </r>
    <r>
      <rPr>
        <i/>
        <sz val="12"/>
        <color theme="3"/>
        <rFont val="Calibri"/>
        <family val="2"/>
        <charset val="0"/>
        <scheme val="minor"/>
      </rPr>
      <t>(reverse order low to high)</t>
    </r>
  </si>
  <si>
    <r>
      <t xml:space="preserve">Anatomy &amp; Physiology                 </t>
    </r>
    <r>
      <rPr>
        <i/>
        <sz val="8"/>
        <color theme="3"/>
        <rFont val="Calibri"/>
        <family val="2"/>
        <charset val="0"/>
        <scheme val="minor"/>
      </rPr>
      <t>represents BSc HCS</t>
    </r>
  </si>
  <si>
    <r>
      <t xml:space="preserve">Biosciences                 </t>
    </r>
    <r>
      <rPr>
        <i/>
        <sz val="8"/>
        <color theme="3"/>
        <rFont val="Calibri"/>
        <family val="2"/>
        <charset val="0"/>
        <scheme val="minor"/>
      </rPr>
      <t>represents BMS and iBSc</t>
    </r>
  </si>
  <si>
    <r>
      <t xml:space="preserve">Health Professions </t>
    </r>
    <r>
      <rPr>
        <i/>
        <sz val="8"/>
        <color theme="3"/>
        <rFont val="Calibri"/>
        <family val="2"/>
        <charset val="0"/>
        <scheme val="minor"/>
      </rPr>
      <t>represents Physio, Radio, BI, PMS</t>
    </r>
  </si>
  <si>
    <r>
      <t xml:space="preserve">Medicine                     </t>
    </r>
    <r>
      <rPr>
        <i/>
        <sz val="8"/>
        <color theme="3"/>
        <rFont val="Calibri"/>
        <family val="2"/>
        <charset val="0"/>
        <scheme val="minor"/>
      </rPr>
      <t>represents MBBS 5, 4 and INTO</t>
    </r>
  </si>
  <si>
    <r>
      <t xml:space="preserve">Nursing and Midwifery                              </t>
    </r>
    <r>
      <rPr>
        <i/>
        <sz val="8"/>
        <color theme="3"/>
        <rFont val="Calibri"/>
        <family val="2"/>
        <charset val="0"/>
        <scheme val="minor"/>
      </rPr>
      <t>from SGUL this represents HCP</t>
    </r>
  </si>
  <si>
    <r>
      <t xml:space="preserve">Social Work               </t>
    </r>
    <r>
      <rPr>
        <i/>
        <sz val="8"/>
        <color theme="3"/>
        <rFont val="Calibri"/>
        <family val="2"/>
        <charset val="0"/>
        <scheme val="minor"/>
      </rPr>
      <t xml:space="preserve"> represents KU provision</t>
    </r>
  </si>
  <si>
    <r>
      <t xml:space="preserve">Anatomy and Physiology </t>
    </r>
    <r>
      <rPr>
        <i/>
        <sz val="8"/>
        <color theme="3"/>
        <rFont val="Calibri"/>
        <family val="2"/>
        <charset val="0"/>
        <scheme val="minor"/>
      </rPr>
      <t>represents BSc HCS</t>
    </r>
  </si>
  <si>
    <r>
      <t xml:space="preserve">Biological Sciences </t>
    </r>
    <r>
      <rPr>
        <i/>
        <sz val="8"/>
        <color theme="3"/>
        <rFont val="Calibri"/>
        <family val="2"/>
        <charset val="0"/>
        <scheme val="minor"/>
      </rPr>
      <t>represents BMS, iBSc, PMS</t>
    </r>
  </si>
  <si>
    <r>
      <t xml:space="preserve">Medical Technology               </t>
    </r>
    <r>
      <rPr>
        <i/>
        <sz val="8"/>
        <color theme="3"/>
        <rFont val="Calibri"/>
        <family val="2"/>
        <charset val="0"/>
        <scheme val="minor"/>
      </rPr>
      <t>represents Radio and BI at SGUL</t>
    </r>
  </si>
  <si>
    <r>
      <t xml:space="preserve">Medicine                     </t>
    </r>
    <r>
      <rPr>
        <i/>
        <sz val="8"/>
        <color theme="3"/>
        <rFont val="Calibri"/>
        <family val="2"/>
        <charset val="0"/>
        <scheme val="minor"/>
      </rPr>
      <t>represents MBBS 5, 4 amd INTO</t>
    </r>
  </si>
  <si>
    <r>
      <t xml:space="preserve">Nursing                                 </t>
    </r>
    <r>
      <rPr>
        <i/>
        <sz val="8"/>
        <color theme="3"/>
        <rFont val="Calibri"/>
        <family val="2"/>
        <charset val="0"/>
        <scheme val="minor"/>
      </rPr>
      <t>from SGUL this represents HCP</t>
    </r>
  </si>
  <si>
    <r>
      <t xml:space="preserve">Physiotherapy                  </t>
    </r>
    <r>
      <rPr>
        <i/>
        <sz val="8"/>
        <color theme="3"/>
        <rFont val="Calibri"/>
        <family val="2"/>
        <charset val="0"/>
        <scheme val="minor"/>
      </rPr>
      <t>represents Physio at SGUL</t>
    </r>
  </si>
  <si>
    <r>
      <t xml:space="preserve">Radiography               </t>
    </r>
    <r>
      <rPr>
        <i/>
        <sz val="8"/>
        <color theme="3"/>
        <rFont val="Calibri"/>
        <family val="2"/>
        <charset val="0"/>
        <scheme val="minor"/>
      </rPr>
      <t>represents Radio and BI at SGUL</t>
    </r>
  </si>
  <si>
    <t>RED</t>
  </si>
  <si>
    <t>BLUE</t>
  </si>
  <si>
    <t>70/128</t>
  </si>
  <si>
    <t>11/22</t>
  </si>
  <si>
    <t>25/41</t>
  </si>
  <si>
    <t>43/99</t>
  </si>
  <si>
    <t>65/71</t>
  </si>
  <si>
    <t>28/34</t>
  </si>
  <si>
    <t>24/24</t>
  </si>
  <si>
    <t>34/80</t>
  </si>
  <si>
    <t>NSS performance -  strengths and weaknesses in league tables</t>
  </si>
  <si>
    <r>
      <t xml:space="preserve">Radiography               </t>
    </r>
    <r>
      <rPr>
        <i/>
        <sz val="8"/>
        <rFont val="Calibri"/>
        <family val="2"/>
        <charset val="0"/>
        <scheme val="minor"/>
      </rPr>
      <t>represents Radio and BI at SGUL</t>
    </r>
  </si>
  <si>
    <t>The Times Good University Guide 2017</t>
  </si>
  <si>
    <t>NSS2016</t>
  </si>
  <si>
    <t>NSS2017</t>
  </si>
  <si>
    <t>Complete Uni Guide 2017</t>
  </si>
  <si>
    <t>Times Good Uni Guide 2017</t>
  </si>
  <si>
    <t>n/a</t>
  </si>
  <si>
    <r>
      <t/>
    </r>
    <r>
      <rPr>
        <b/>
        <sz val="12"/>
        <color rgb="FF92D050"/>
        <rFont val="Calibri"/>
        <family val="2"/>
        <charset val="0"/>
        <scheme val="minor"/>
      </rPr>
      <t>NSS15</t>
    </r>
    <r>
      <rPr>
        <b/>
        <sz val="12"/>
        <color theme="1"/>
        <rFont val="Calibri"/>
        <family val="2"/>
        <charset val="0"/>
        <scheme val="minor"/>
      </rPr>
      <t xml:space="preserve"> teaching       (Q1-5)</t>
    </r>
  </si>
  <si>
    <r>
      <t/>
    </r>
    <r>
      <rPr>
        <b/>
        <sz val="12"/>
        <color rgb="FF92D050"/>
        <rFont val="Calibri"/>
        <family val="2"/>
        <charset val="0"/>
        <scheme val="minor"/>
      </rPr>
      <t>NSS15</t>
    </r>
    <r>
      <rPr>
        <b/>
        <sz val="12"/>
        <color theme="1"/>
        <rFont val="Calibri"/>
        <family val="2"/>
        <charset val="0"/>
        <scheme val="minor"/>
      </rPr>
      <t xml:space="preserve"> assessment &amp; feedback (Q6-9)</t>
    </r>
  </si>
  <si>
    <r>
      <t/>
    </r>
    <r>
      <rPr>
        <b/>
        <sz val="12"/>
        <color rgb="FF92D050"/>
        <rFont val="Calibri"/>
        <family val="2"/>
        <charset val="0"/>
        <scheme val="minor"/>
      </rPr>
      <t>NSS15</t>
    </r>
    <r>
      <rPr>
        <b/>
        <sz val="12"/>
        <color theme="1"/>
        <rFont val="Calibri"/>
        <family val="2"/>
        <charset val="0"/>
        <scheme val="minor"/>
      </rPr>
      <t xml:space="preserve"> overall (Q22)</t>
    </r>
  </si>
  <si>
    <r>
      <t/>
    </r>
    <r>
      <rPr>
        <b/>
        <sz val="12"/>
        <color rgb="FF00B0F0"/>
        <rFont val="Calibri"/>
        <family val="2"/>
        <charset val="0"/>
        <scheme val="minor"/>
      </rPr>
      <t>NSS16</t>
    </r>
    <r>
      <rPr>
        <b/>
        <sz val="12"/>
        <color theme="1"/>
        <rFont val="Calibri"/>
        <family val="2"/>
        <charset val="0"/>
        <scheme val="minor"/>
      </rPr>
      <t xml:space="preserve"> teaching quality (Q1-12)</t>
    </r>
  </si>
  <si>
    <r>
      <t/>
    </r>
    <r>
      <rPr>
        <b/>
        <sz val="12"/>
        <color rgb="FF00B0F0"/>
        <rFont val="Calibri"/>
        <family val="2"/>
        <charset val="0"/>
        <scheme val="minor"/>
      </rPr>
      <t>NSS16</t>
    </r>
    <r>
      <rPr>
        <b/>
        <sz val="12"/>
        <color theme="1"/>
        <rFont val="Calibri"/>
        <family val="2"/>
        <charset val="0"/>
        <scheme val="minor"/>
      </rPr>
      <t xml:space="preserve"> student experience quality (Q13-22)</t>
    </r>
  </si>
  <si>
    <t>11% main/ 16.75% sbjs</t>
  </si>
  <si>
    <t>5.5% main/ 8.25% sbjs</t>
  </si>
  <si>
    <t>6.25% main/ 14% Med/ 9% sbjs</t>
  </si>
  <si>
    <t>14% Med/ 10% sbjs</t>
  </si>
  <si>
    <t>7% Med/    5% sbjs</t>
  </si>
  <si>
    <t>League table</t>
  </si>
  <si>
    <t>Driver</t>
  </si>
  <si>
    <t>Data Source</t>
  </si>
  <si>
    <t>Student Satisfaction</t>
  </si>
  <si>
    <t>Programme JACS codes</t>
  </si>
  <si>
    <t>Research Assessment</t>
  </si>
  <si>
    <t>Entry Standards</t>
  </si>
  <si>
    <t>Graduate Prospects</t>
  </si>
  <si>
    <t>Unit of Assessment</t>
  </si>
  <si>
    <t>Overall Satisfaction</t>
  </si>
  <si>
    <t>Satisfied with teaching</t>
  </si>
  <si>
    <t>Satisfied with feedback</t>
  </si>
  <si>
    <t>Spend per student FTE</t>
  </si>
  <si>
    <t>Career after 6 months</t>
  </si>
  <si>
    <t>Value-added</t>
  </si>
  <si>
    <t>Average Entry Tariff</t>
  </si>
  <si>
    <t>Research quality</t>
  </si>
  <si>
    <t>Cost centre</t>
  </si>
  <si>
    <r>
      <t xml:space="preserve">HESA DLHE 2014-15 - </t>
    </r>
    <r>
      <rPr>
        <i/>
        <sz val="11"/>
        <color theme="3"/>
        <rFont val="Calibri"/>
        <family val="2"/>
        <charset val="0"/>
        <scheme val="minor"/>
      </rPr>
      <t>FT</t>
    </r>
    <r>
      <rPr>
        <sz val="11"/>
        <color theme="3"/>
        <rFont val="Calibri"/>
        <family val="2"/>
        <charset val="0"/>
        <scheme val="minor"/>
      </rPr>
      <t xml:space="preserve"> </t>
    </r>
    <r>
      <rPr>
        <i/>
        <sz val="11"/>
        <color theme="3"/>
        <rFont val="Calibri"/>
        <family val="2"/>
        <charset val="0"/>
        <scheme val="minor"/>
      </rPr>
      <t>first degree UK domiciled students</t>
    </r>
  </si>
  <si>
    <t>Student Satisfaction with teaching</t>
  </si>
  <si>
    <t>Student experience</t>
  </si>
  <si>
    <r>
      <t/>
    </r>
    <r>
      <rPr>
        <sz val="11"/>
        <color rgb="FF00B050"/>
        <rFont val="Calibri"/>
        <family val="2"/>
        <charset val="0"/>
        <scheme val="minor"/>
      </rPr>
      <t>HESA student 2014-15</t>
    </r>
    <r>
      <rPr>
        <sz val="11"/>
        <color theme="3"/>
        <rFont val="Calibri"/>
        <family val="2"/>
        <charset val="0"/>
        <scheme val="minor"/>
      </rPr>
      <t xml:space="preserve"> - </t>
    </r>
    <r>
      <rPr>
        <i/>
        <sz val="11"/>
        <color theme="3"/>
        <rFont val="Calibri"/>
        <family val="2"/>
        <charset val="0"/>
        <scheme val="minor"/>
      </rPr>
      <t>first degree H/OS entrants, under 21 with tariff</t>
    </r>
  </si>
  <si>
    <r>
      <t/>
    </r>
    <r>
      <rPr>
        <sz val="11"/>
        <color theme="6" tint="-0.249977111117893"/>
        <rFont val="Calibri"/>
        <family val="2"/>
        <charset val="0"/>
        <scheme val="minor"/>
      </rPr>
      <t>NSS2016</t>
    </r>
    <r>
      <rPr>
        <sz val="11"/>
        <color theme="3"/>
        <rFont val="Calibri"/>
        <family val="2"/>
        <charset val="0"/>
        <scheme val="minor"/>
      </rPr>
      <t xml:space="preserve"> - </t>
    </r>
    <r>
      <rPr>
        <i/>
        <sz val="11"/>
        <color theme="3"/>
        <rFont val="Calibri"/>
        <family val="2"/>
        <charset val="0"/>
        <scheme val="minor"/>
      </rPr>
      <t>average of all Q's 1-12</t>
    </r>
  </si>
  <si>
    <r>
      <t/>
    </r>
    <r>
      <rPr>
        <sz val="11"/>
        <color theme="6" tint="-0.249977111117893"/>
        <rFont val="Calibri"/>
        <family val="2"/>
        <charset val="0"/>
        <scheme val="minor"/>
      </rPr>
      <t>NSS2016</t>
    </r>
    <r>
      <rPr>
        <sz val="11"/>
        <color theme="3"/>
        <rFont val="Calibri"/>
        <family val="2"/>
        <charset val="0"/>
        <scheme val="minor"/>
      </rPr>
      <t xml:space="preserve"> - </t>
    </r>
    <r>
      <rPr>
        <i/>
        <sz val="11"/>
        <color theme="3"/>
        <rFont val="Calibri"/>
        <family val="2"/>
        <charset val="0"/>
        <scheme val="minor"/>
      </rPr>
      <t>average of all Q's 13-22</t>
    </r>
  </si>
  <si>
    <t>53 / 129</t>
  </si>
  <si>
    <t>11 / 24</t>
  </si>
  <si>
    <t>13 / 38</t>
  </si>
  <si>
    <t>33 / 102</t>
  </si>
  <si>
    <t>33 / 34</t>
  </si>
  <si>
    <t>25 / 30</t>
  </si>
  <si>
    <t>63 / 72</t>
  </si>
  <si>
    <t>21 / 35</t>
  </si>
  <si>
    <t>43 / 78</t>
  </si>
  <si>
    <t>Complete University Guide 2018</t>
  </si>
  <si>
    <t>Quartile position of NSS based metrics in league tables 2017 (2018 for CUG)</t>
  </si>
  <si>
    <r>
      <t/>
    </r>
    <r>
      <rPr>
        <b/>
        <sz val="12"/>
        <color rgb="FF92D050"/>
        <rFont val="Calibri"/>
        <family val="2"/>
        <charset val="0"/>
        <scheme val="minor"/>
      </rPr>
      <t>NSS16</t>
    </r>
    <r>
      <rPr>
        <b/>
        <sz val="12"/>
        <color theme="1"/>
        <rFont val="Calibri"/>
        <family val="2"/>
        <charset val="0"/>
        <scheme val="minor"/>
      </rPr>
      <t xml:space="preserve"> Student satisfaction       (Q1-15, Q20-22)</t>
    </r>
  </si>
  <si>
    <t>(late spring release)</t>
  </si>
  <si>
    <t>top quartile</t>
  </si>
  <si>
    <t>Bottom quartile</t>
  </si>
  <si>
    <t>KEY:</t>
  </si>
  <si>
    <t>Key</t>
  </si>
  <si>
    <t>largest influence in table</t>
  </si>
  <si>
    <t>St George's only subjects</t>
  </si>
  <si>
    <t>measure</t>
  </si>
  <si>
    <t>CUG main table rank</t>
  </si>
  <si>
    <t>Guardian specialist table rank</t>
  </si>
  <si>
    <t>Times main table rank</t>
  </si>
  <si>
    <t>CUG main table score</t>
  </si>
  <si>
    <t>Guardian specialist table score</t>
  </si>
  <si>
    <t>Times main table score</t>
  </si>
  <si>
    <t>Research</t>
  </si>
  <si>
    <t>Spend per student</t>
  </si>
  <si>
    <t>Education</t>
  </si>
  <si>
    <t>Finance</t>
  </si>
  <si>
    <t>% Education</t>
  </si>
  <si>
    <t>% Research</t>
  </si>
  <si>
    <t>% Finance</t>
  </si>
  <si>
    <t>CUG main</t>
  </si>
  <si>
    <t>CUG subject</t>
  </si>
  <si>
    <t>Guardian subject</t>
  </si>
  <si>
    <t>CUG medicine</t>
  </si>
  <si>
    <t>Guardian medicine</t>
  </si>
  <si>
    <t>Times main</t>
  </si>
  <si>
    <t>Times subject</t>
  </si>
  <si>
    <t>% NSS</t>
  </si>
  <si>
    <t>% Education (exl NSS)</t>
  </si>
  <si>
    <t>St George's alone</t>
  </si>
  <si>
    <t>Kingston - St George's</t>
  </si>
  <si>
    <t>% Entry standards</t>
  </si>
  <si>
    <t>% Student:staff ratio</t>
  </si>
  <si>
    <t>% Good honours</t>
  </si>
  <si>
    <t>% Degree completion</t>
  </si>
  <si>
    <t>% Value added</t>
  </si>
  <si>
    <t>% Career/graduate prospects</t>
  </si>
  <si>
    <t>2015-16</t>
  </si>
  <si>
    <t>2014-15</t>
  </si>
  <si>
    <t>Publication date</t>
  </si>
  <si>
    <t>Times GUG 2018</t>
  </si>
  <si>
    <t>REF 2014</t>
  </si>
  <si>
    <t>*if low threshold in 2015-16</t>
  </si>
  <si>
    <t>Career/grad prospects</t>
  </si>
  <si>
    <t>weakness 1st quartile</t>
  </si>
  <si>
    <t>strength   4th quartile</t>
  </si>
  <si>
    <t>The Guardian University Guide 2018</t>
  </si>
  <si>
    <r>
      <t/>
    </r>
    <r>
      <rPr>
        <sz val="11"/>
        <color theme="6" tint="-0.249977111117893"/>
        <rFont val="Calibri"/>
        <family val="2"/>
        <charset val="0"/>
        <scheme val="minor"/>
      </rPr>
      <t>NSS2016</t>
    </r>
    <r>
      <rPr>
        <sz val="11"/>
        <color theme="3"/>
        <rFont val="Calibri"/>
        <family val="2"/>
        <charset val="0"/>
        <scheme val="minor"/>
      </rPr>
      <t xml:space="preserve"> - </t>
    </r>
    <r>
      <rPr>
        <i/>
        <sz val="11"/>
        <color theme="3"/>
        <rFont val="Calibri"/>
        <family val="2"/>
        <charset val="0"/>
        <scheme val="minor"/>
      </rPr>
      <t>Q22 only</t>
    </r>
  </si>
  <si>
    <r>
      <t/>
    </r>
    <r>
      <rPr>
        <sz val="11"/>
        <color theme="6" tint="-0.249977111117893"/>
        <rFont val="Calibri"/>
        <family val="2"/>
        <charset val="0"/>
        <scheme val="minor"/>
      </rPr>
      <t>NSS2016</t>
    </r>
    <r>
      <rPr>
        <sz val="11"/>
        <color theme="3"/>
        <rFont val="Calibri"/>
        <family val="2"/>
        <charset val="0"/>
        <scheme val="minor"/>
      </rPr>
      <t xml:space="preserve"> - </t>
    </r>
    <r>
      <rPr>
        <i/>
        <sz val="11"/>
        <color theme="3"/>
        <rFont val="Calibri"/>
        <family val="2"/>
        <charset val="0"/>
        <scheme val="minor"/>
      </rPr>
      <t>average of all Q's 1-4 about the 'teaching on my course'</t>
    </r>
  </si>
  <si>
    <r>
      <t/>
    </r>
    <r>
      <rPr>
        <sz val="11"/>
        <color theme="6" tint="-0.249977111117893"/>
        <rFont val="Calibri"/>
        <family val="2"/>
        <charset val="0"/>
        <scheme val="minor"/>
      </rPr>
      <t>NSS2016</t>
    </r>
    <r>
      <rPr>
        <sz val="11"/>
        <color theme="3"/>
        <rFont val="Calibri"/>
        <family val="2"/>
        <charset val="0"/>
        <scheme val="minor"/>
      </rPr>
      <t xml:space="preserve"> - </t>
    </r>
    <r>
      <rPr>
        <i/>
        <sz val="11"/>
        <color theme="3"/>
        <rFont val="Calibri"/>
        <family val="2"/>
        <charset val="0"/>
        <scheme val="minor"/>
      </rPr>
      <t>average of all Q's 5-9 about the 'assessment and feedback'</t>
    </r>
  </si>
  <si>
    <r>
      <t xml:space="preserve">HESA finance and </t>
    </r>
    <r>
      <rPr>
        <sz val="11"/>
        <color rgb="FF00B050"/>
        <rFont val="Calibri"/>
        <family val="2"/>
        <charset val="0"/>
        <scheme val="minor"/>
      </rPr>
      <t>student</t>
    </r>
    <r>
      <rPr>
        <sz val="11"/>
        <color theme="3"/>
        <rFont val="Calibri"/>
        <family val="2"/>
        <charset val="0"/>
        <scheme val="minor"/>
      </rPr>
      <t xml:space="preserve"> 2014-15 &amp; 2015-16</t>
    </r>
  </si>
  <si>
    <r>
      <t xml:space="preserve">HESA staff and </t>
    </r>
    <r>
      <rPr>
        <sz val="11"/>
        <color rgb="FF00B050"/>
        <rFont val="Calibri"/>
        <family val="2"/>
        <charset val="0"/>
        <scheme val="minor"/>
      </rPr>
      <t>student</t>
    </r>
    <r>
      <rPr>
        <sz val="11"/>
        <color theme="3"/>
        <rFont val="Calibri"/>
        <family val="2"/>
        <charset val="0"/>
        <scheme val="minor"/>
      </rPr>
      <t xml:space="preserve"> 2015-16</t>
    </r>
  </si>
  <si>
    <r>
      <t/>
    </r>
    <r>
      <rPr>
        <sz val="11"/>
        <color rgb="FF00B050"/>
        <rFont val="Calibri"/>
        <family val="2"/>
        <charset val="0"/>
        <scheme val="minor"/>
      </rPr>
      <t>HESA student 2015-16</t>
    </r>
    <r>
      <rPr>
        <sz val="11"/>
        <color theme="3"/>
        <rFont val="Calibri"/>
        <family val="2"/>
        <charset val="0"/>
        <scheme val="minor"/>
      </rPr>
      <t xml:space="preserve"> - </t>
    </r>
    <r>
      <rPr>
        <i/>
        <sz val="11"/>
        <color theme="3"/>
        <rFont val="Calibri"/>
        <family val="2"/>
        <charset val="0"/>
        <scheme val="minor"/>
      </rPr>
      <t>FT first degree H/OS qualifiers</t>
    </r>
  </si>
  <si>
    <r>
      <t/>
    </r>
    <r>
      <rPr>
        <sz val="11"/>
        <color rgb="FF00B050"/>
        <rFont val="Calibri"/>
        <family val="2"/>
        <charset val="0"/>
        <scheme val="minor"/>
      </rPr>
      <t>HESA student 2015-16</t>
    </r>
    <r>
      <rPr>
        <sz val="11"/>
        <color theme="3"/>
        <rFont val="Calibri"/>
        <family val="2"/>
        <charset val="0"/>
        <scheme val="minor"/>
      </rPr>
      <t xml:space="preserve"> - </t>
    </r>
    <r>
      <rPr>
        <i/>
        <sz val="11"/>
        <color theme="3"/>
        <rFont val="Calibri"/>
        <family val="2"/>
        <charset val="0"/>
        <scheme val="minor"/>
      </rPr>
      <t>FT first degree H/OS entrants with tariff</t>
    </r>
  </si>
  <si>
    <t>=40/102</t>
  </si>
  <si>
    <t>19/71</t>
  </si>
  <si>
    <t>30/32</t>
  </si>
  <si>
    <t>41/69</t>
  </si>
  <si>
    <t>25/76</t>
  </si>
  <si>
    <t>24/26</t>
  </si>
  <si>
    <t>=12/23</t>
  </si>
  <si>
    <t>=75/129</t>
  </si>
  <si>
    <t>35/44</t>
  </si>
  <si>
    <t>64/100</t>
  </si>
  <si>
    <t>68/71</t>
  </si>
  <si>
    <t>23/24</t>
  </si>
  <si>
    <t>47/78</t>
  </si>
  <si>
    <t>NSS 2017*</t>
  </si>
  <si>
    <t>*substitution policy for those with no data</t>
  </si>
  <si>
    <t>The Times Good University Guide 2018</t>
  </si>
  <si>
    <t>NSS teaching quality (Q1-14)</t>
  </si>
  <si>
    <t>NSS student experience quality (Q15-27)</t>
  </si>
  <si>
    <t>% Education (exl Entry Standards)</t>
  </si>
  <si>
    <t>Life Sciences and Medicine</t>
  </si>
  <si>
    <t>=273</t>
  </si>
  <si>
    <t xml:space="preserve">   Medicine</t>
  </si>
  <si>
    <t xml:space="preserve">   Biological Sciences</t>
  </si>
  <si>
    <t>401-450</t>
  </si>
  <si>
    <t>151-200</t>
  </si>
  <si>
    <t>229</t>
  </si>
  <si>
    <t>351-400</t>
  </si>
  <si>
    <t>=311</t>
  </si>
  <si>
    <t>=258</t>
  </si>
  <si>
    <t>not out yet</t>
  </si>
  <si>
    <t>52 / 131</t>
  </si>
  <si>
    <t>8 / 21</t>
  </si>
  <si>
    <t>15 / 36</t>
  </si>
  <si>
    <t>39 / 101</t>
  </si>
  <si>
    <t>22 / 30</t>
  </si>
  <si>
    <t>32 / 33</t>
  </si>
  <si>
    <t>59 / 71</t>
  </si>
  <si>
    <t>20 / 34</t>
  </si>
  <si>
    <t>50 / 70</t>
  </si>
  <si>
    <t>Complete University Guide 2019</t>
  </si>
  <si>
    <t>National league table publication dates and data source years for 2018 and 2019 guides</t>
  </si>
  <si>
    <t>2016-17</t>
  </si>
  <si>
    <t>NSS 2017</t>
  </si>
  <si>
    <t>Strengths and weaknesses in league tables</t>
  </si>
  <si>
    <t>18 to 19</t>
  </si>
  <si>
    <t>2018 orig</t>
  </si>
  <si>
    <t>10 / 24</t>
  </si>
  <si>
    <t>14 / 38</t>
  </si>
  <si>
    <t>=63 / 72</t>
  </si>
  <si>
    <t>CUG2019 metrics and weightings</t>
  </si>
  <si>
    <t>BSc/Fd/Dip Paramedic Sciences/Practice</t>
  </si>
  <si>
    <t>Complete Uni Guide 2019</t>
  </si>
  <si>
    <r>
      <t/>
    </r>
    <r>
      <rPr>
        <sz val="11"/>
        <color rgb="FF00B050"/>
        <rFont val="Calibri"/>
        <family val="2"/>
        <charset val="0"/>
        <scheme val="minor"/>
      </rPr>
      <t>HESA student 2016-17</t>
    </r>
    <r>
      <rPr>
        <sz val="11"/>
        <color theme="3"/>
        <rFont val="Calibri"/>
        <family val="2"/>
        <charset val="0"/>
        <scheme val="minor"/>
      </rPr>
      <t xml:space="preserve"> - </t>
    </r>
    <r>
      <rPr>
        <i/>
        <sz val="11"/>
        <color theme="3"/>
        <rFont val="Calibri"/>
        <family val="2"/>
        <charset val="0"/>
        <scheme val="minor"/>
      </rPr>
      <t>first degree H/OS entrants with tariff</t>
    </r>
  </si>
  <si>
    <r>
      <t xml:space="preserve">HESA DLHE 2014-15, 2015-16 - </t>
    </r>
    <r>
      <rPr>
        <i/>
        <sz val="11"/>
        <color theme="3"/>
        <rFont val="Calibri"/>
        <family val="2"/>
        <charset val="0"/>
        <scheme val="minor"/>
      </rPr>
      <t>FT</t>
    </r>
    <r>
      <rPr>
        <sz val="11"/>
        <color theme="3"/>
        <rFont val="Calibri"/>
        <family val="2"/>
        <charset val="0"/>
        <scheme val="minor"/>
      </rPr>
      <t xml:space="preserve"> </t>
    </r>
    <r>
      <rPr>
        <i/>
        <sz val="11"/>
        <color theme="3"/>
        <rFont val="Calibri"/>
        <family val="2"/>
        <charset val="0"/>
        <scheme val="minor"/>
      </rPr>
      <t>first degree UK domiciled students</t>
    </r>
  </si>
  <si>
    <t>Q1-15, Q20-27)</t>
  </si>
  <si>
    <r>
      <t/>
    </r>
    <r>
      <rPr>
        <sz val="11"/>
        <color theme="6" tint="-0.249977111117893"/>
        <rFont val="Calibri"/>
        <family val="2"/>
        <charset val="0"/>
        <scheme val="minor"/>
      </rPr>
      <t>NSS2017</t>
    </r>
    <r>
      <rPr>
        <sz val="11"/>
        <color theme="3"/>
        <rFont val="Calibri"/>
        <family val="2"/>
        <charset val="0"/>
        <scheme val="minor"/>
      </rPr>
      <t xml:space="preserve"> - </t>
    </r>
    <r>
      <rPr>
        <i/>
        <sz val="11"/>
        <color theme="3"/>
        <rFont val="Calibri"/>
        <family val="2"/>
        <charset val="0"/>
        <scheme val="minor"/>
      </rPr>
      <t>average of all Q's 1-22 except the 3 about learning resources</t>
    </r>
  </si>
  <si>
    <t>down</t>
  </si>
  <si>
    <t>Kingston-St George's</t>
  </si>
  <si>
    <t>Kingston-St George's subjects</t>
  </si>
  <si>
    <t xml:space="preserve">2013-14 </t>
  </si>
  <si>
    <t>(pre-review Aut 14)</t>
  </si>
  <si>
    <t>(post-review Aut 14)</t>
  </si>
  <si>
    <t>(pre-review Aut 15)</t>
  </si>
  <si>
    <t>(post-review Aut 15)</t>
  </si>
  <si>
    <t>(pre-review Aut 16)</t>
  </si>
  <si>
    <t>(post-review Aut 16)</t>
  </si>
  <si>
    <r>
      <t/>
    </r>
    <r>
      <rPr>
        <b/>
        <u val="single"/>
        <sz val="14"/>
        <color theme="1"/>
        <rFont val="Calibri"/>
        <family val="2"/>
        <charset val="0"/>
        <scheme val="minor"/>
      </rPr>
      <t>provisional</t>
    </r>
    <r>
      <rPr>
        <b/>
        <sz val="14"/>
        <color theme="1"/>
        <rFont val="Calibri"/>
        <family val="2"/>
        <charset val="0"/>
        <scheme val="minor"/>
      </rPr>
      <t xml:space="preserve"> (1st HESA file Aut 17)</t>
    </r>
  </si>
  <si>
    <t>FINAL</t>
  </si>
  <si>
    <t>(A)</t>
  </si>
  <si>
    <t>(B)</t>
  </si>
  <si>
    <t>(C)</t>
  </si>
  <si>
    <t>(D)</t>
  </si>
  <si>
    <t>(F)</t>
  </si>
  <si>
    <t>(G)</t>
  </si>
  <si>
    <t>(H)</t>
  </si>
  <si>
    <t>(E)</t>
  </si>
  <si>
    <t>Enhancement by Planning in autumn 2014</t>
  </si>
  <si>
    <t>+ 18.0</t>
  </si>
  <si>
    <t>unknown</t>
  </si>
  <si>
    <t>Enhancement by Registry in autumn 2015</t>
  </si>
  <si>
    <t>+ 6.6</t>
  </si>
  <si>
    <t>Enhancement by Registry in autumn 2016</t>
  </si>
  <si>
    <t>Audit by Planning, review by Registry in autumn 2017</t>
  </si>
  <si>
    <t>+ 12.4</t>
  </si>
  <si>
    <t>21 / 34</t>
  </si>
  <si>
    <t>50 / 79</t>
  </si>
  <si>
    <t>25/26</t>
  </si>
  <si>
    <t>64/104</t>
  </si>
  <si>
    <t>48/72</t>
  </si>
  <si>
    <t>36/69</t>
  </si>
  <si>
    <t>28/77</t>
  </si>
  <si>
    <t>24/33</t>
  </si>
  <si>
    <t>Guardian University Guide 2019</t>
  </si>
  <si>
    <t>Continuation</t>
  </si>
  <si>
    <t>2015-16*</t>
  </si>
  <si>
    <t>FT first degree UK-dom entrants - continuation/qualification/transfer vs entry qualifications profile</t>
  </si>
  <si>
    <t>HESA student return/HESA PIs</t>
  </si>
  <si>
    <t>low entry tariff and continuation/qualification/transfer</t>
  </si>
  <si>
    <t>The Guardian University Guide 2019</t>
  </si>
  <si>
    <t>Table 7 : Quartile position in GUG2019 league tables</t>
  </si>
  <si>
    <t>Change in ranking 2018 to 2019</t>
  </si>
  <si>
    <t>Subject</t>
  </si>
  <si>
    <t>Rank in CUG</t>
  </si>
  <si>
    <t>Comment on ranking change</t>
  </si>
  <si>
    <t>Rank in Guardian</t>
  </si>
  <si>
    <t>- 3</t>
  </si>
  <si>
    <t>+ 1</t>
  </si>
  <si>
    <t>- 1</t>
  </si>
  <si>
    <t>- 6</t>
  </si>
  <si>
    <t>- 24</t>
  </si>
  <si>
    <t>+ 6</t>
  </si>
  <si>
    <r>
      <t xml:space="preserve">decrease due to  </t>
    </r>
    <r>
      <rPr>
        <b/>
        <sz val="12"/>
        <color rgb="FFFF0000"/>
        <rFont val="Calibri"/>
        <family val="2"/>
        <charset val="0"/>
        <scheme val="minor"/>
      </rPr>
      <t>Graduate Prospects</t>
    </r>
  </si>
  <si>
    <r>
      <t xml:space="preserve">increase due to </t>
    </r>
    <r>
      <rPr>
        <b/>
        <sz val="12"/>
        <color theme="4"/>
        <rFont val="Calibri"/>
        <family val="2"/>
        <charset val="0"/>
        <scheme val="minor"/>
      </rPr>
      <t>Entry Standards</t>
    </r>
  </si>
  <si>
    <r>
      <t xml:space="preserve">decrease due to </t>
    </r>
    <r>
      <rPr>
        <b/>
        <sz val="12"/>
        <color rgb="FFFF0000"/>
        <rFont val="Calibri"/>
        <family val="2"/>
        <charset val="0"/>
        <scheme val="minor"/>
      </rPr>
      <t>SSR</t>
    </r>
  </si>
  <si>
    <r>
      <t xml:space="preserve">decrease due to </t>
    </r>
    <r>
      <rPr>
        <b/>
        <sz val="12"/>
        <color rgb="FFFF0000"/>
        <rFont val="Calibri"/>
        <family val="2"/>
        <charset val="0"/>
        <scheme val="minor"/>
      </rPr>
      <t>Value-added</t>
    </r>
  </si>
  <si>
    <r>
      <t>increase due to</t>
    </r>
    <r>
      <rPr>
        <b/>
        <sz val="12"/>
        <color theme="4"/>
        <rFont val="Calibri"/>
        <family val="2"/>
        <charset val="0"/>
        <scheme val="minor"/>
      </rPr>
      <t xml:space="preserve"> Entry tariff</t>
    </r>
  </si>
  <si>
    <t>Times Guide 2018</t>
  </si>
  <si>
    <t>National league table - metric framework</t>
  </si>
  <si>
    <t>Prog JACS</t>
  </si>
  <si>
    <t>REF UOA</t>
  </si>
  <si>
    <t>HESA cost centre</t>
  </si>
  <si>
    <t>Define prog JACS</t>
  </si>
  <si>
    <t>HECOS</t>
  </si>
  <si>
    <t>Satisfaction</t>
  </si>
  <si>
    <t>NSS data - final year UG population Home/OS</t>
  </si>
  <si>
    <t>HESA student data - entrant population Home/OS with tariffable quals</t>
  </si>
  <si>
    <t>HESA DLHE data - graduating degree population Home/OS</t>
  </si>
  <si>
    <t>Description</t>
  </si>
  <si>
    <t>Tariff points</t>
  </si>
  <si>
    <t>% satisfied</t>
  </si>
  <si>
    <t>%1st and 2.1s</t>
  </si>
  <si>
    <t>projected to complete</t>
  </si>
  <si>
    <t>Progression measure given entry quals</t>
  </si>
  <si>
    <t>%1st and 2.1s given entry quals</t>
  </si>
  <si>
    <t>% in graduate job/further study</t>
  </si>
  <si>
    <t>GPA and % submit</t>
  </si>
  <si>
    <t>students per staff FTE</t>
  </si>
  <si>
    <t>251-300</t>
  </si>
  <si>
    <t>80/132</t>
  </si>
  <si>
    <t>13/24</t>
  </si>
  <si>
    <t>=26/46</t>
  </si>
  <si>
    <t>=59/101</t>
  </si>
  <si>
    <t>63/71</t>
  </si>
  <si>
    <t>42/78</t>
  </si>
  <si>
    <t>The Times Good University Guide 2019</t>
  </si>
  <si>
    <t>LEADS</t>
  </si>
  <si>
    <t>Jenny Laws</t>
  </si>
  <si>
    <t>Marcus Jackson (overall satisfaction) / Jane Saffell (Teaching/Ass &amp; Feed)</t>
  </si>
  <si>
    <t>Jodi Lindsay / other TBC</t>
  </si>
  <si>
    <t>Jenny Winters</t>
  </si>
  <si>
    <t>Susan McPheat</t>
  </si>
  <si>
    <t>already reviewed via Deg Class WG</t>
  </si>
  <si>
    <t>Janette Myers</t>
  </si>
  <si>
    <t>Jenny Laws, Janette Myers</t>
  </si>
  <si>
    <t>% red</t>
  </si>
  <si>
    <t>=275</t>
  </si>
  <si>
    <t>not ranked</t>
  </si>
  <si>
    <t>7 / 21</t>
  </si>
  <si>
    <t>9 / 37</t>
  </si>
  <si>
    <t>39 / 102</t>
  </si>
  <si>
    <t>26 / 30</t>
  </si>
  <si>
    <t>32 / 72</t>
  </si>
  <si>
    <t>13 / 37</t>
  </si>
  <si>
    <t>49 / 80</t>
  </si>
  <si>
    <t>47 / 131</t>
  </si>
  <si>
    <t>22/24</t>
  </si>
  <si>
    <t>67/102</t>
  </si>
  <si>
    <t>45/75</t>
  </si>
  <si>
    <t>26/33</t>
  </si>
  <si>
    <t>13/71</t>
  </si>
  <si>
    <t>33/78</t>
  </si>
  <si>
    <r>
      <t xml:space="preserve">Medicine                        </t>
    </r>
    <r>
      <rPr>
        <i/>
        <sz val="8"/>
        <rFont val="Calibri"/>
        <family val="2"/>
        <charset val="0"/>
        <scheme val="minor"/>
      </rPr>
      <t>represents MBBS 5, 4 amd INTO</t>
    </r>
  </si>
  <si>
    <r>
      <t xml:space="preserve">Social Work                  </t>
    </r>
    <r>
      <rPr>
        <i/>
        <sz val="8"/>
        <rFont val="Calibri"/>
        <family val="2"/>
        <charset val="0"/>
        <scheme val="minor"/>
      </rPr>
      <t xml:space="preserve"> represents KU provision</t>
    </r>
  </si>
  <si>
    <r>
      <t xml:space="preserve">Biological Sciences              </t>
    </r>
    <r>
      <rPr>
        <i/>
        <sz val="8"/>
        <rFont val="Calibri"/>
        <family val="2"/>
        <charset val="0"/>
        <scheme val="minor"/>
      </rPr>
      <t>represents BMS, iBSc, PMS</t>
    </r>
  </si>
  <si>
    <r>
      <t xml:space="preserve">Health Professions          </t>
    </r>
    <r>
      <rPr>
        <i/>
        <sz val="8"/>
        <rFont val="Calibri"/>
        <family val="2"/>
        <charset val="0"/>
        <scheme val="minor"/>
      </rPr>
      <t>represents Physio, Radio, BI, PMS</t>
    </r>
  </si>
  <si>
    <r>
      <t xml:space="preserve">Medicine                           </t>
    </r>
    <r>
      <rPr>
        <i/>
        <sz val="8"/>
        <rFont val="Calibri"/>
        <family val="2"/>
        <charset val="0"/>
        <scheme val="minor"/>
      </rPr>
      <t>represents MBBS 5, 4 and INTO</t>
    </r>
  </si>
  <si>
    <r>
      <t xml:space="preserve">Social Work                       </t>
    </r>
    <r>
      <rPr>
        <i/>
        <sz val="8"/>
        <rFont val="Calibri"/>
        <family val="2"/>
        <charset val="0"/>
        <scheme val="minor"/>
      </rPr>
      <t xml:space="preserve"> represents KU provision</t>
    </r>
  </si>
  <si>
    <r>
      <t xml:space="preserve">Radiography                        </t>
    </r>
    <r>
      <rPr>
        <i/>
        <sz val="8"/>
        <rFont val="Calibri"/>
        <family val="2"/>
        <charset val="0"/>
        <scheme val="minor"/>
      </rPr>
      <t>represents Radio and BI at SGUL</t>
    </r>
  </si>
  <si>
    <r>
      <t xml:space="preserve">Social Work                        </t>
    </r>
    <r>
      <rPr>
        <i/>
        <sz val="8"/>
        <rFont val="Calibri"/>
        <family val="2"/>
        <charset val="0"/>
        <scheme val="minor"/>
      </rPr>
      <t xml:space="preserve"> represents KU provision</t>
    </r>
  </si>
  <si>
    <t>Guardian Guide 2018</t>
  </si>
  <si>
    <t>NSS Student satisfaction (Q1-27)</t>
  </si>
  <si>
    <t>NSS Student satisfaction (Q1-25, Q27)</t>
  </si>
  <si>
    <t>NSS overall (Q27)</t>
  </si>
  <si>
    <t>NSS assessment &amp; feedback (Q8-11)</t>
  </si>
  <si>
    <t>NSS student experience (Q15-25, Q27)</t>
  </si>
  <si>
    <t>CUG Nursing</t>
  </si>
  <si>
    <t>2017-18</t>
  </si>
  <si>
    <t>Nursing and Paramed Stud</t>
  </si>
  <si>
    <t>67 / 131</t>
  </si>
  <si>
    <t>9 / 23</t>
  </si>
  <si>
    <t>25 / 45</t>
  </si>
  <si>
    <t>80 / 100</t>
  </si>
  <si>
    <t>28 / 34</t>
  </si>
  <si>
    <t>47 / 72</t>
  </si>
  <si>
    <t>25 / 25</t>
  </si>
  <si>
    <t>=59 / 77</t>
  </si>
  <si>
    <t>27 / 36</t>
  </si>
  <si>
    <t xml:space="preserve">Biological Sciences </t>
  </si>
  <si>
    <t xml:space="preserve">Medical Technology </t>
  </si>
  <si>
    <t xml:space="preserve">Medicine </t>
  </si>
  <si>
    <t xml:space="preserve">Nursing </t>
  </si>
  <si>
    <t xml:space="preserve">Physiotherapy </t>
  </si>
  <si>
    <t xml:space="preserve">Social Work </t>
  </si>
  <si>
    <t xml:space="preserve">Anatomy &amp; Physiology </t>
  </si>
  <si>
    <t xml:space="preserve">Biosciences </t>
  </si>
  <si>
    <t xml:space="preserve">Health Professions </t>
  </si>
  <si>
    <t xml:space="preserve">Nursing and Midwifery </t>
  </si>
  <si>
    <t xml:space="preserve">Radiography </t>
  </si>
  <si>
    <t>126-150</t>
  </si>
  <si>
    <t>Clinical, pre-clinical and health</t>
  </si>
  <si>
    <t>101-125</t>
  </si>
  <si>
    <t>only top 100 shown</t>
  </si>
  <si>
    <t>=94</t>
  </si>
  <si>
    <t>59 / 130</t>
  </si>
  <si>
    <t>10 / 23</t>
  </si>
  <si>
    <t>9 / 39</t>
  </si>
  <si>
    <t>49 / 103</t>
  </si>
  <si>
    <t>30 / 35</t>
  </si>
  <si>
    <t>38 / 72</t>
  </si>
  <si>
    <t>12 / 39</t>
  </si>
  <si>
    <t>20 / 30</t>
  </si>
  <si>
    <t>Occupational Therapy</t>
  </si>
  <si>
    <t>63 / 83</t>
  </si>
  <si>
    <t>21/24</t>
  </si>
  <si>
    <t>58/105</t>
  </si>
  <si>
    <t>34/35</t>
  </si>
  <si>
    <t>14/69</t>
  </si>
  <si>
    <t>36/74</t>
  </si>
  <si>
    <t>49 / 131</t>
  </si>
  <si>
    <t>7 / 23</t>
  </si>
  <si>
    <t>24 / 41</t>
  </si>
  <si>
    <t>70 / 97</t>
  </si>
  <si>
    <t>32 / 34</t>
  </si>
  <si>
    <t>41 / 72</t>
  </si>
  <si>
    <t>31 / 36</t>
  </si>
  <si>
    <t>=55 / 78</t>
  </si>
  <si>
    <t>101 - 125</t>
  </si>
  <si>
    <t>=323</t>
  </si>
  <si>
    <t>551-600</t>
  </si>
  <si>
    <t>Shanghai Ranking
(Academic Ranking of World Universities)</t>
  </si>
  <si>
    <t>HEI World Ranking</t>
  </si>
  <si>
    <t>HEI National Rank</t>
  </si>
  <si>
    <t xml:space="preserve">   Clinical Medicine</t>
  </si>
  <si>
    <t xml:space="preserve">   Clinical Medicine - National Rank</t>
  </si>
  <si>
    <t xml:space="preserve">   Public Health</t>
  </si>
  <si>
    <t xml:space="preserve">   Public Health - National Rank</t>
  </si>
  <si>
    <t xml:space="preserve">   Biological Sciences - National Rank</t>
  </si>
  <si>
    <t xml:space="preserve">   Medical Technology</t>
  </si>
  <si>
    <t xml:space="preserve">   Medical Technology - National Rank</t>
  </si>
  <si>
    <t xml:space="preserve">   Human Biological Sciences</t>
  </si>
  <si>
    <t xml:space="preserve">   Human Biological Sciences - National Rank</t>
  </si>
  <si>
    <t xml:space="preserve">   Pharmaceutical Sciences</t>
  </si>
  <si>
    <t xml:space="preserve">   Pharmaceutical Sciences - National Rank</t>
  </si>
  <si>
    <t>CWUR
(Center for World Uni Rankings)</t>
  </si>
  <si>
    <t>401-500</t>
  </si>
  <si>
    <t>501-600</t>
  </si>
  <si>
    <t>34-37</t>
  </si>
  <si>
    <t>35-38</t>
  </si>
  <si>
    <t>35-39</t>
  </si>
  <si>
    <t>37-43</t>
  </si>
  <si>
    <t>101-150</t>
  </si>
  <si>
    <t>23-30</t>
  </si>
  <si>
    <t>20-28</t>
  </si>
  <si>
    <t>201-300</t>
  </si>
  <si>
    <t>21-29</t>
  </si>
  <si>
    <t>7-13</t>
  </si>
  <si>
    <t>301-400</t>
  </si>
  <si>
    <t>28-34</t>
  </si>
  <si>
    <t>26-30</t>
  </si>
  <si>
    <t>NTU Ranking</t>
  </si>
  <si>
    <t xml:space="preserve">   Life Sciences</t>
  </si>
  <si>
    <t xml:space="preserve">   Life Sciences - National Rank</t>
  </si>
  <si>
    <t xml:space="preserve">   Medicine - National Rank</t>
  </si>
  <si>
    <t xml:space="preserve">   Social Sciences</t>
  </si>
  <si>
    <t xml:space="preserve">   Social Sciences - National Rank</t>
  </si>
  <si>
    <t xml:space="preserve">   Immunology</t>
  </si>
  <si>
    <t xml:space="preserve">   Immunology - National Rank</t>
  </si>
  <si>
    <t xml:space="preserve">   Pharmacology &amp; Toxicology</t>
  </si>
  <si>
    <t xml:space="preserve">   Pharmacology &amp; Toxicology - National Rank</t>
  </si>
  <si>
    <t xml:space="preserve">   Social Sciences, General</t>
  </si>
  <si>
    <t xml:space="preserve">   Social Sciences, General - National Rank</t>
  </si>
  <si>
    <t>Round University Ranking</t>
  </si>
  <si>
    <t>World Ranking</t>
  </si>
  <si>
    <t>St George’s, University of London</t>
  </si>
  <si>
    <t>301-350</t>
  </si>
  <si>
    <t>451-500</t>
  </si>
  <si>
    <t>2018-19</t>
  </si>
  <si>
    <t>Prog JACS/HECoS</t>
  </si>
  <si>
    <t xml:space="preserve">   Medical Science</t>
  </si>
  <si>
    <t>61 / 130</t>
  </si>
  <si>
    <t>now part of Biomed Sci table</t>
  </si>
  <si>
    <t>BMS activity now mapped to Biomed Sci</t>
  </si>
  <si>
    <t xml:space="preserve">Biomedical Sciences </t>
  </si>
  <si>
    <t>new table from 2022</t>
  </si>
  <si>
    <t>17 / 73</t>
  </si>
  <si>
    <t>Medical Technology &amp; Bioengineering</t>
  </si>
  <si>
    <t>from 2022, subject area includes Bioengineering</t>
  </si>
  <si>
    <t>36 / 42</t>
  </si>
  <si>
    <t>33 / 35</t>
  </si>
  <si>
    <t>36 / 77</t>
  </si>
  <si>
    <t>11 / 39</t>
  </si>
  <si>
    <t>Counselling, Psychotherapy &amp; Occupational Therapy</t>
  </si>
  <si>
    <t>from 2022, subject area includes Counselling and Psychotherapy</t>
  </si>
  <si>
    <t>26 / 47</t>
  </si>
  <si>
    <t>Paramedic Sciences</t>
  </si>
  <si>
    <t>24 / 29</t>
  </si>
  <si>
    <t>65 / 79</t>
  </si>
  <si>
    <t>601-700</t>
  </si>
  <si>
    <t>76-100</t>
  </si>
  <si>
    <t>44-48</t>
  </si>
  <si>
    <t>Clinical, pre-clinical &amp; health</t>
  </si>
  <si>
    <t>=420</t>
  </si>
  <si>
    <t>=203</t>
  </si>
  <si>
    <t>=225</t>
  </si>
  <si>
    <t>=272</t>
  </si>
  <si>
    <t>=23</t>
  </si>
  <si>
    <t>151 - 175</t>
  </si>
  <si>
    <t>53/105</t>
  </si>
  <si>
    <t>34/36</t>
  </si>
  <si>
    <t>6/73</t>
  </si>
  <si>
    <t>37/81</t>
  </si>
  <si>
    <r>
      <t xml:space="preserve">Biomedical Sciences              </t>
    </r>
    <r>
      <rPr>
        <sz val="8"/>
        <rFont val="Calibri"/>
        <family val="2"/>
        <charset val="0"/>
        <scheme val="minor"/>
      </rPr>
      <t xml:space="preserve"> </t>
    </r>
    <r>
      <rPr>
        <i/>
        <sz val="8"/>
        <rFont val="Calibri"/>
        <family val="2"/>
        <charset val="0"/>
        <scheme val="minor"/>
      </rPr>
      <t>represents HCS, BMS, iBSc at SGUL</t>
    </r>
  </si>
  <si>
    <r>
      <t xml:space="preserve">Medical Technology &amp; Bioengineering                </t>
    </r>
    <r>
      <rPr>
        <i/>
        <sz val="8"/>
        <rFont val="Calibri"/>
        <family val="2"/>
        <charset val="0"/>
        <scheme val="minor"/>
      </rPr>
      <t>represents Radiography at SGUL</t>
    </r>
  </si>
  <si>
    <r>
      <t xml:space="preserve">Counselling, Psychotherapy &amp; Occupational Therapy               </t>
    </r>
    <r>
      <rPr>
        <i/>
        <sz val="8"/>
        <rFont val="Calibri"/>
        <family val="2"/>
        <charset val="0"/>
        <scheme val="minor"/>
      </rPr>
      <t>represents OT at SGUL</t>
    </r>
  </si>
  <si>
    <t>501-550</t>
  </si>
  <si>
    <t>Graduate prospects - outcomes</t>
  </si>
  <si>
    <t>Graduate prospects - on track</t>
  </si>
  <si>
    <t>2019-20</t>
  </si>
  <si>
    <t>78 / 132</t>
  </si>
  <si>
    <t>14 / 23</t>
  </si>
  <si>
    <t>90 / 97</t>
  </si>
  <si>
    <t>24 / 25</t>
  </si>
  <si>
    <t>55 / 73</t>
  </si>
  <si>
    <t>Good honours/1st &amp; 2.1s</t>
  </si>
  <si>
    <t>Pharmacy &amp; Pharmacology</t>
  </si>
  <si>
    <t>41 / 45</t>
  </si>
  <si>
    <t>=50 / 82</t>
  </si>
  <si>
    <r>
      <t xml:space="preserve">Biological Sciences           </t>
    </r>
    <r>
      <rPr>
        <i/>
        <sz val="8"/>
        <rFont val="Calibri"/>
        <family val="2"/>
        <charset val="0"/>
        <scheme val="minor"/>
      </rPr>
      <t>represents BMS, iBSc</t>
    </r>
  </si>
  <si>
    <r>
      <t xml:space="preserve">Pharmacy &amp; Pharmacology                                                    </t>
    </r>
    <r>
      <rPr>
        <i/>
        <sz val="8"/>
        <rFont val="Calibri"/>
        <family val="2"/>
        <charset val="0"/>
        <scheme val="minor"/>
      </rPr>
      <t xml:space="preserve">  represents Clin Pharm</t>
    </r>
  </si>
  <si>
    <r>
      <t xml:space="preserve">Other subjects allied to medicine                                                      </t>
    </r>
    <r>
      <rPr>
        <i/>
        <sz val="8"/>
        <rFont val="Calibri"/>
        <family val="2"/>
        <charset val="0"/>
        <scheme val="minor"/>
      </rPr>
      <t>represents PMS and OT</t>
    </r>
  </si>
  <si>
    <t>30-34</t>
  </si>
  <si>
    <t>21-28</t>
  </si>
  <si>
    <t>20-27</t>
  </si>
  <si>
    <t>7-9</t>
  </si>
  <si>
    <t>28-35</t>
  </si>
  <si>
    <t>27-30</t>
  </si>
  <si>
    <t>55 / 130</t>
  </si>
  <si>
    <t>9 / 22</t>
  </si>
  <si>
    <t>25 / 77</t>
  </si>
  <si>
    <t>38 / 45</t>
  </si>
  <si>
    <t>42 / 46</t>
  </si>
  <si>
    <t>32 / 53</t>
  </si>
  <si>
    <t>20 / 35</t>
  </si>
  <si>
    <t>=354</t>
  </si>
  <si>
    <t>39-41</t>
  </si>
  <si>
    <t>Complete University Guide 2023</t>
  </si>
  <si>
    <t>not published in CUG2023</t>
  </si>
  <si>
    <t>Graduate Prospects - on track</t>
  </si>
  <si>
    <t>Career/graduate prospects (outcomes)</t>
  </si>
  <si>
    <t>2020-21</t>
  </si>
  <si>
    <t>NSS 2021</t>
  </si>
  <si>
    <t>REF 2021</t>
  </si>
  <si>
    <t>past performance in REF2021</t>
  </si>
  <si>
    <t>REF2021</t>
  </si>
  <si>
    <t>Biosciences discontinued, as new coding framework allows more granularity</t>
  </si>
  <si>
    <t>22 / 33</t>
  </si>
  <si>
    <t>19 / 24</t>
  </si>
  <si>
    <t>24 / 26</t>
  </si>
  <si>
    <t>25 / 26</t>
  </si>
  <si>
    <t>22 / 24</t>
  </si>
  <si>
    <t>21 / 24</t>
  </si>
  <si>
    <t>53 / 99</t>
  </si>
  <si>
    <t>41 / 102</t>
  </si>
  <si>
    <t>28 / 101</t>
  </si>
  <si>
    <t>=40 / 102</t>
  </si>
  <si>
    <t>64 / 104</t>
  </si>
  <si>
    <t>67 / 102</t>
  </si>
  <si>
    <t>58 / 105</t>
  </si>
  <si>
    <t>53 / 105</t>
  </si>
  <si>
    <t>41 / 56</t>
  </si>
  <si>
    <t>11 / 68</t>
  </si>
  <si>
    <t>25 / 68</t>
  </si>
  <si>
    <t>13 / 70</t>
  </si>
  <si>
    <t>19 / 71</t>
  </si>
  <si>
    <t>48 / 72</t>
  </si>
  <si>
    <t>45 / 75</t>
  </si>
  <si>
    <t>43 / 71</t>
  </si>
  <si>
    <t>60 / 69</t>
  </si>
  <si>
    <t>30 / 31</t>
  </si>
  <si>
    <t>28 / 31</t>
  </si>
  <si>
    <t>24 / 32</t>
  </si>
  <si>
    <t>30 / 32</t>
  </si>
  <si>
    <t>24 / 33</t>
  </si>
  <si>
    <t>26 / 33</t>
  </si>
  <si>
    <t>34 / 35</t>
  </si>
  <si>
    <t>34 / 36</t>
  </si>
  <si>
    <t>35 / 37</t>
  </si>
  <si>
    <t>18 / 68</t>
  </si>
  <si>
    <t>27 / 70</t>
  </si>
  <si>
    <t>10 / 69</t>
  </si>
  <si>
    <t>41 / 69</t>
  </si>
  <si>
    <t>36 / 69</t>
  </si>
  <si>
    <t>13 / 71</t>
  </si>
  <si>
    <t>14 / 69</t>
  </si>
  <si>
    <t>6 / 73</t>
  </si>
  <si>
    <t>now KU only</t>
  </si>
  <si>
    <t>9 / 73</t>
  </si>
  <si>
    <t>46 / 76</t>
  </si>
  <si>
    <t>23 / 76</t>
  </si>
  <si>
    <t>25 / 76</t>
  </si>
  <si>
    <t>28 / 77</t>
  </si>
  <si>
    <t>33 / 78</t>
  </si>
  <si>
    <t>36 / 74</t>
  </si>
  <si>
    <t>37 / 81</t>
  </si>
  <si>
    <t>Pharmacy and Pharmacology</t>
  </si>
  <si>
    <t>3 / 39</t>
  </si>
  <si>
    <t>6 / 29</t>
  </si>
  <si>
    <t>39 / 39</t>
  </si>
  <si>
    <t>=82 / 132</t>
  </si>
  <si>
    <t>=17 / 27</t>
  </si>
  <si>
    <t>=66 / 102</t>
  </si>
  <si>
    <t>31 / 35</t>
  </si>
  <si>
    <t>=16 / 42</t>
  </si>
  <si>
    <t>37 / 37</t>
  </si>
  <si>
    <t>=26 / 26</t>
  </si>
  <si>
    <t>=72 / 88</t>
  </si>
  <si>
    <t>Guardian University Guide 2023</t>
  </si>
  <si>
    <t>discontinued in 2023</t>
  </si>
  <si>
    <t>Times Good University Guide 2023</t>
  </si>
  <si>
    <t>Times GUG 2023</t>
  </si>
  <si>
    <t>NSS22</t>
  </si>
  <si>
    <t>12 / 23</t>
  </si>
  <si>
    <t>compare to CUG</t>
  </si>
  <si>
    <t>compare to Times</t>
  </si>
  <si>
    <t>compare to CUG???</t>
  </si>
  <si>
    <t>SGUL</t>
  </si>
  <si>
    <t>HCS</t>
  </si>
  <si>
    <t>MBBS</t>
  </si>
  <si>
    <t>Clin Pharm</t>
  </si>
  <si>
    <t>PMS</t>
  </si>
  <si>
    <t>Rad</t>
  </si>
  <si>
    <t>Physio</t>
  </si>
  <si>
    <t>BMS</t>
  </si>
  <si>
    <t>PMS and OT</t>
  </si>
  <si>
    <t>OT</t>
  </si>
  <si>
    <t>BMS, HCS</t>
  </si>
  <si>
    <t>Rad and OT</t>
  </si>
  <si>
    <t>PMS and Physio have own tables</t>
  </si>
  <si>
    <t>compare to CUG and Times</t>
  </si>
  <si>
    <t>Clin Pharm not made publication in Pharm table</t>
  </si>
  <si>
    <t>new table in 2023, previously part of Health Professions</t>
  </si>
  <si>
    <t xml:space="preserve">Guardian </t>
  </si>
  <si>
    <t>Biomedical Sciences</t>
  </si>
  <si>
    <t>Paramedic Science</t>
  </si>
  <si>
    <t>see K:\League Tables\Complete University Guide\Complete Uni guide 2023\Verification exercise Dec 2021\Data Sources 2023 - for consultation</t>
  </si>
  <si>
    <t>(CAH03-01-01) biosciences (non-specific)</t>
  </si>
  <si>
    <t>(CAH03-01-02) biology (non-specific)</t>
  </si>
  <si>
    <t>(CAH03-01-03) ecology and environmental biology</t>
  </si>
  <si>
    <t>(CAH03-01-04) microbiology and cell science</t>
  </si>
  <si>
    <t>(CAH03-01-05) plant sciences</t>
  </si>
  <si>
    <t>(CAH03-01-06) zoology</t>
  </si>
  <si>
    <t>(CAH03-01-07) genetics</t>
  </si>
  <si>
    <t>(CAH03-01-08) molecular biology, biophysics and biochemistry</t>
  </si>
  <si>
    <t>(CAH03-01-10) others in biosciences</t>
  </si>
  <si>
    <t>CAH3 v1.3.4</t>
  </si>
  <si>
    <t>(CAH01-01-01) medical sciences (non-specific)</t>
  </si>
  <si>
    <t>(CAH02-05-03) biomedical sciences (non-specific)</t>
  </si>
  <si>
    <t>(CAH02-05-04) anatomy, physiology and pathology</t>
  </si>
  <si>
    <t>HECoS</t>
  </si>
  <si>
    <t>(CAH02-05-01) medical technology</t>
  </si>
  <si>
    <t>(CAH10-01-06) bioengineering, medical and biomedical engineering</t>
  </si>
  <si>
    <t>(CAH02-06-01) health sciences (non-specific)</t>
  </si>
  <si>
    <t>Pharmacology &amp; Pharmacy</t>
  </si>
  <si>
    <t>(CAH02-02-01) pharmacology</t>
  </si>
  <si>
    <t>(CAH02-02-03) pharmacy</t>
  </si>
  <si>
    <t>(CAH02-06-07) counselling, psychotherapy and occupational therapy</t>
  </si>
  <si>
    <t>(CAH01-01-02) medicine (non-specific)</t>
  </si>
  <si>
    <t>see K:\League Tables\Times GUG\Times 2023\Preparation Mar 2022\TGUG CAH 1.3.4 mapping Consultation_EDITUNINAME</t>
  </si>
  <si>
    <t>Subjects Allied to Medicine</t>
  </si>
  <si>
    <t>(CAH10-03-05) biotechnology</t>
  </si>
  <si>
    <t>(CAH02-02-02) toxicology</t>
  </si>
  <si>
    <t>(CAH02-06-05) physiotherapy</t>
  </si>
  <si>
    <t>(CAH01-01-03) medicine by specialism ONLY INCLUDE HECOS 100131 RADIOLOGY</t>
  </si>
  <si>
    <t>(CAH02-05-02) healthcare science (non-specific)</t>
  </si>
  <si>
    <t>(CAH02-06-03) ophthalmics</t>
  </si>
  <si>
    <t>(CAH02-06-04) environmental and public health</t>
  </si>
  <si>
    <t>(CAH02-06-06) complementary and alternative medicine</t>
  </si>
  <si>
    <t>see K:\League Tables\Guardian guide\Guardian 2023 guide\Preparation\Subject mappings 20220214</t>
  </si>
  <si>
    <t>(100267) clinical medicine</t>
  </si>
  <si>
    <t>(100276) pre-clinical medicine</t>
  </si>
  <si>
    <t>(100271) medicine</t>
  </si>
  <si>
    <t>(100270) medical sciences</t>
  </si>
  <si>
    <t>(100131) radiology</t>
  </si>
  <si>
    <t>(100748) cardiology</t>
  </si>
  <si>
    <t>(101327) oncology</t>
  </si>
  <si>
    <t>(101337) endocrinology</t>
  </si>
  <si>
    <t>(100261) ophthalmology</t>
  </si>
  <si>
    <t>(101309) obstetrics and gynaecology</t>
  </si>
  <si>
    <t>(101324) orthopaedics</t>
  </si>
  <si>
    <t>(101325) paediatrics</t>
  </si>
  <si>
    <t>(101331) gastroenterology</t>
  </si>
  <si>
    <t>(101334) allergy</t>
  </si>
  <si>
    <t>(101336) anaesthesia</t>
  </si>
  <si>
    <t>(101338) diabetes</t>
  </si>
  <si>
    <t>(101339) dermatology</t>
  </si>
  <si>
    <t>(100272) neuroscience</t>
  </si>
  <si>
    <t>(100262) physiology</t>
  </si>
  <si>
    <t>(100246) health sciences</t>
  </si>
  <si>
    <t>(100260) healthcare science</t>
  </si>
  <si>
    <t>(100264) anatomy</t>
  </si>
  <si>
    <t>(100274) pathology</t>
  </si>
  <si>
    <t>(100257) audiology</t>
  </si>
  <si>
    <t>(100258) clinical physiology</t>
  </si>
  <si>
    <t>(100038) pathobiology</t>
  </si>
  <si>
    <t>(100912) blood sciences</t>
  </si>
  <si>
    <t>(100540) cellular pathology</t>
  </si>
  <si>
    <t>(100265) biomedical sciences</t>
  </si>
  <si>
    <t>(100129) diagnostic imaging</t>
  </si>
  <si>
    <t>(100249) occupational therapy</t>
  </si>
  <si>
    <t>(100036) optometry</t>
  </si>
  <si>
    <t>(100255) speech and language therapy</t>
  </si>
  <si>
    <t>(100495) counselling</t>
  </si>
  <si>
    <t>(100132) therapeutic imaging</t>
  </si>
  <si>
    <t>(100241) chiropractic</t>
  </si>
  <si>
    <t>(100243) osteopathy</t>
  </si>
  <si>
    <t>(100253) podiatry</t>
  </si>
  <si>
    <t>(100254) psychotherapy</t>
  </si>
  <si>
    <t>(100273) operating department practice</t>
  </si>
  <si>
    <t>(101317) environmental and public health</t>
  </si>
  <si>
    <t>(101289) rehabilitation studies</t>
  </si>
  <si>
    <t>(101291) cardiovascular rehabilitation</t>
  </si>
  <si>
    <t>(100037) orthoptics</t>
  </si>
  <si>
    <t>(101511) ophthalmic dispensing</t>
  </si>
  <si>
    <t>(100248) occupational health</t>
  </si>
  <si>
    <t>(101335) epidemiology</t>
  </si>
  <si>
    <t>(101330) ultrasound</t>
  </si>
  <si>
    <t>(100750) physician associate studies</t>
  </si>
  <si>
    <t>(101290) neurological rehabilitation</t>
  </si>
  <si>
    <t>(101320) art psychotherapy</t>
  </si>
  <si>
    <t>(101329) dementia studies</t>
  </si>
  <si>
    <t>(101332) drug and alcohol studies</t>
  </si>
  <si>
    <t>(100749) paramedic science</t>
  </si>
  <si>
    <t>(100251) pharmacy</t>
  </si>
  <si>
    <t>(100250) pharmacology</t>
  </si>
  <si>
    <t>(100277) toxicology</t>
  </si>
  <si>
    <t>(100252) physiotherapy</t>
  </si>
  <si>
    <t>Drad</t>
  </si>
  <si>
    <t>Trad</t>
  </si>
  <si>
    <t>SGUL subject</t>
  </si>
  <si>
    <t>Healthcare Science</t>
  </si>
  <si>
    <t>Diagnostic Radiography</t>
  </si>
  <si>
    <t>Therapeutic Radiography</t>
  </si>
  <si>
    <t>Clinical Pharmacology</t>
  </si>
  <si>
    <t>Complete Uni guide (CUG)</t>
  </si>
  <si>
    <t>Table 1 : National league table publication dates and data source years for 2023 guides</t>
  </si>
  <si>
    <t>St George's University of London*</t>
  </si>
  <si>
    <t>*formerly known as Kingston-St George's until 2023 guides</t>
  </si>
  <si>
    <t>fka Kingston-St George's*</t>
  </si>
  <si>
    <t>St George's, UoL*</t>
  </si>
  <si>
    <t>fka Kingston - St George's University*</t>
  </si>
  <si>
    <t>fka Kingston/St George's*</t>
  </si>
  <si>
    <t>St George's*</t>
  </si>
  <si>
    <t>Graduate Prospects - Outcomes</t>
  </si>
  <si>
    <t>Student -Staff Ratio*</t>
  </si>
  <si>
    <t>Academic Services Spend</t>
  </si>
  <si>
    <t>Facilities Spend</t>
  </si>
  <si>
    <t>Completion</t>
  </si>
  <si>
    <t>Subjects</t>
  </si>
  <si>
    <t>SGUL
2023</t>
  </si>
  <si>
    <t>SGUL rank
2023</t>
  </si>
  <si>
    <t>Entry Standards
2023</t>
  </si>
  <si>
    <t>Student Satisfaction
2023</t>
  </si>
  <si>
    <t>Research Quality
2023</t>
  </si>
  <si>
    <t>Graduate Prospects - outcomes
2023</t>
  </si>
  <si>
    <t>Graduate Prospects - on track
2023</t>
  </si>
  <si>
    <t>As St George's, University of London</t>
  </si>
  <si>
    <t>GUARDIAN sbj</t>
  </si>
  <si>
    <t>SGUL 2023</t>
  </si>
  <si>
    <t>SGUL rank 2023</t>
  </si>
  <si>
    <t>Satisfied with course 2023</t>
  </si>
  <si>
    <t>Satisfied with teaching     2023</t>
  </si>
  <si>
    <t>Satisfied with assessment 2023</t>
  </si>
  <si>
    <t>Student to staff ratio 2023</t>
  </si>
  <si>
    <t>Spend per student 2023</t>
  </si>
  <si>
    <t>Average entry tariff 2023</t>
  </si>
  <si>
    <t>Value added score       2023</t>
  </si>
  <si>
    <t>Career prospects   2023</t>
  </si>
  <si>
    <t>Cont'n 2023</t>
  </si>
  <si>
    <t>Biomedical Science</t>
  </si>
  <si>
    <t>(BSc/Msci BMS, iBSc)</t>
  </si>
  <si>
    <t>(MBBS)</t>
  </si>
  <si>
    <t>(BSc Clin. Pharm.)</t>
  </si>
  <si>
    <t>(BSc DRad, BSc TRad, BSc OT)</t>
  </si>
  <si>
    <t>(BSc PMS)</t>
  </si>
  <si>
    <t>(BSC Physio)</t>
  </si>
  <si>
    <r>
      <t xml:space="preserve">Biomedical Sciences
</t>
    </r>
    <r>
      <rPr>
        <i/>
        <sz val="9"/>
        <rFont val="Arial"/>
        <family val="2"/>
        <charset val="0"/>
      </rPr>
      <t>BMS, iBSc, HCS</t>
    </r>
  </si>
  <si>
    <r>
      <t xml:space="preserve">Medicine
</t>
    </r>
    <r>
      <rPr>
        <i/>
        <sz val="9"/>
        <rFont val="Arial"/>
        <family val="2"/>
        <charset val="0"/>
      </rPr>
      <t>MBBS4, 5</t>
    </r>
  </si>
  <si>
    <r>
      <t xml:space="preserve">Medical Technology &amp; Bioengineering
</t>
    </r>
    <r>
      <rPr>
        <i/>
        <sz val="9"/>
        <rFont val="Arial"/>
        <family val="2"/>
        <charset val="0"/>
      </rPr>
      <t>Radiography</t>
    </r>
  </si>
  <si>
    <r>
      <t xml:space="preserve">Physiotherapy
</t>
    </r>
    <r>
      <rPr>
        <i/>
        <sz val="9"/>
        <rFont val="Arial"/>
        <family val="2"/>
        <charset val="0"/>
      </rPr>
      <t>BSc Physio</t>
    </r>
  </si>
  <si>
    <r>
      <t xml:space="preserve">Paramedic Science
</t>
    </r>
    <r>
      <rPr>
        <i/>
        <sz val="9"/>
        <rFont val="Arial"/>
        <family val="2"/>
        <charset val="0"/>
      </rPr>
      <t>BSc PMS</t>
    </r>
  </si>
  <si>
    <r>
      <t xml:space="preserve">Counselling, Psychotherapy &amp; Occupational Therapy
</t>
    </r>
    <r>
      <rPr>
        <i/>
        <sz val="9"/>
        <rFont val="Arial"/>
        <family val="2"/>
        <charset val="0"/>
      </rPr>
      <t xml:space="preserve">BSc OT </t>
    </r>
  </si>
  <si>
    <t>Teaching Quality</t>
  </si>
  <si>
    <t>Student Experience</t>
  </si>
  <si>
    <t>Firsts /2:1s</t>
  </si>
  <si>
    <t>Teaching quality 2023</t>
  </si>
  <si>
    <t>Student experience 2023</t>
  </si>
  <si>
    <t>Research quality 2023</t>
  </si>
  <si>
    <t>Entry points 2023</t>
  </si>
  <si>
    <t>Graduate prospects 2023</t>
  </si>
  <si>
    <t>represents BSc HCS</t>
  </si>
  <si>
    <t>represents BMS, iBSc</t>
  </si>
  <si>
    <t>represents MBBS4 and 5</t>
  </si>
  <si>
    <t>represents Clinical Pharmacology</t>
  </si>
  <si>
    <t>represents Physio at SGUL</t>
  </si>
  <si>
    <t>represents TR and DR</t>
  </si>
  <si>
    <t>represents PMS, OT</t>
  </si>
  <si>
    <t>38 / 130</t>
  </si>
  <si>
    <t>128 / 128</t>
  </si>
  <si>
    <t>39 / 129</t>
  </si>
  <si>
    <t>79 / 129</t>
  </si>
  <si>
    <t>1 / 130</t>
  </si>
  <si>
    <t>10 / 130*</t>
  </si>
  <si>
    <t>27 / 130</t>
  </si>
  <si>
    <t>119 / 130</t>
  </si>
  <si>
    <t>20 / 130</t>
  </si>
  <si>
    <t>rank 30</t>
  </si>
  <si>
    <t>rank 77</t>
  </si>
  <si>
    <t>rank 33</t>
  </si>
  <si>
    <t>rank 3</t>
  </si>
  <si>
    <t>rank 1</t>
  </si>
  <si>
    <t>rank 20</t>
  </si>
  <si>
    <t>rank 24</t>
  </si>
  <si>
    <t>rank 17</t>
  </si>
  <si>
    <t>rank 10</t>
  </si>
  <si>
    <t>rank 40</t>
  </si>
  <si>
    <t>rank n/a</t>
  </si>
  <si>
    <t>rank 13</t>
  </si>
  <si>
    <t>rank 21</t>
  </si>
  <si>
    <t>rank 38</t>
  </si>
  <si>
    <t>rank 29</t>
  </si>
  <si>
    <t>rank 11</t>
  </si>
  <si>
    <t>rank 9</t>
  </si>
  <si>
    <t>(3rd quartile)</t>
  </si>
  <si>
    <t>(1st quartile)</t>
  </si>
  <si>
    <t>(2nd quartile)</t>
  </si>
  <si>
    <t>(4th quartile)</t>
  </si>
  <si>
    <t>(n/a)</t>
  </si>
  <si>
    <t>82= / 132</t>
  </si>
  <si>
    <t>41 / 129</t>
  </si>
  <si>
    <t>129 / 130</t>
  </si>
  <si>
    <t>128 / 130</t>
  </si>
  <si>
    <t>=42 / 131</t>
  </si>
  <si>
    <t>3 / 132</t>
  </si>
  <si>
    <t>10 / 132</t>
  </si>
  <si>
    <t>=49 / 132</t>
  </si>
  <si>
    <t>17= / 27</t>
  </si>
  <si>
    <t>66= / 102</t>
  </si>
  <si>
    <t>16= / 42</t>
  </si>
  <si>
    <t>26 / 26</t>
  </si>
  <si>
    <t>72= / 88</t>
  </si>
  <si>
    <t>=379</t>
  </si>
  <si>
    <t>78 / 130</t>
  </si>
  <si>
    <t>12 / 22</t>
  </si>
  <si>
    <t>43 / 81</t>
  </si>
  <si>
    <t>28 / 33</t>
  </si>
  <si>
    <t>36 / 44</t>
  </si>
  <si>
    <t>33 / 45</t>
  </si>
  <si>
    <t>34 / 41</t>
  </si>
  <si>
    <t>Daily Mail</t>
  </si>
  <si>
    <t>=21 / 24</t>
  </si>
  <si>
    <t>38 / 64</t>
  </si>
  <si>
    <t>66 / 70</t>
  </si>
  <si>
    <t>6 / 40</t>
  </si>
  <si>
    <t>15 / 37</t>
  </si>
  <si>
    <t>40 / 40</t>
  </si>
  <si>
    <t>new league table</t>
  </si>
  <si>
    <t>=22 / 128</t>
  </si>
  <si>
    <t>79 / 131</t>
  </si>
  <si>
    <t>6 / 20</t>
  </si>
  <si>
    <t>=15 / 27</t>
  </si>
  <si>
    <t>45 / 90</t>
  </si>
  <si>
    <t>39-40</t>
  </si>
  <si>
    <t>=61 / 96</t>
  </si>
  <si>
    <t>17 / 41</t>
  </si>
  <si>
    <t>36 / 38</t>
  </si>
  <si>
    <t>401 - 500</t>
  </si>
  <si>
    <t>101 - 150</t>
  </si>
  <si>
    <t>76 - 100</t>
  </si>
  <si>
    <t>151 - 200</t>
  </si>
</sst>
</file>

<file path=xl/styles.xml><?xml version="1.0" encoding="utf-8"?>
<styleSheet xmlns:mc="http://schemas.openxmlformats.org/markup-compatibility/2006" xmlns:x14ac="http://schemas.microsoft.com/office/spreadsheetml/2009/9/ac" xmlns="http://schemas.openxmlformats.org/spreadsheetml/2006/main" mc:Ignorable="x14ac">
  <numFmts count="4">
    <numFmt numFmtId="164" formatCode="0.0"/>
    <numFmt numFmtId="165" formatCode="0.0%"/>
    <numFmt numFmtId="166" formatCode="0_ ;[Red]\-0\ "/>
    <numFmt numFmtId="167" formatCode="&quot;£&quot;#,##0"/>
  </numFmts>
  <fonts count="190">
    <font>
      <sz val="11"/>
      <color theme="1"/>
      <name val="Calibri"/>
      <family val="2"/>
      <charset val="0"/>
      <scheme val="minor"/>
    </font>
    <font>
      <b/>
      <sz val="11"/>
      <color theme="1"/>
      <name val="Calibri"/>
      <family val="2"/>
      <charset val="0"/>
      <scheme val="minor"/>
    </font>
    <font>
      <b/>
      <sz val="12"/>
      <color theme="1"/>
      <name val="Calibri"/>
      <family val="2"/>
      <charset val="0"/>
      <scheme val="minor"/>
    </font>
    <font>
      <b/>
      <sz val="12"/>
      <color theme="1"/>
      <name val="Wingdings 3"/>
      <family val="1"/>
      <charset val="2"/>
    </font>
    <font>
      <sz val="11"/>
      <color theme="1"/>
      <name val="Calibri"/>
      <family val="2"/>
      <charset val="0"/>
      <scheme val="minor"/>
    </font>
    <font>
      <b/>
      <sz val="14"/>
      <color theme="1"/>
      <name val="Calibri"/>
      <family val="2"/>
      <charset val="0"/>
      <scheme val="minor"/>
    </font>
    <font>
      <i/>
      <sz val="11"/>
      <color theme="1"/>
      <name val="Calibri"/>
      <family val="2"/>
      <charset val="0"/>
      <scheme val="minor"/>
    </font>
    <font>
      <sz val="11"/>
      <color theme="1"/>
      <name val="Webdings"/>
      <family val="1"/>
      <charset val="2"/>
    </font>
    <font>
      <sz val="9"/>
      <color indexed="81"/>
      <name val="Tahoma"/>
      <family val="2"/>
      <charset val="0"/>
    </font>
    <font>
      <b/>
      <sz val="9"/>
      <color indexed="81"/>
      <name val="Tahoma"/>
      <family val="2"/>
      <charset val="0"/>
    </font>
    <font>
      <sz val="10"/>
      <color theme="1"/>
      <name val="Calibri"/>
      <family val="2"/>
      <charset val="0"/>
      <scheme val="minor"/>
    </font>
    <font>
      <vertAlign val="superscript"/>
      <sz val="10"/>
      <color theme="1"/>
      <name val="Calibri"/>
      <family val="2"/>
      <charset val="0"/>
      <scheme val="minor"/>
    </font>
    <font>
      <b/>
      <sz val="12"/>
      <color rgb="FF00B050"/>
      <name val="Wingdings 3"/>
      <family val="1"/>
      <charset val="2"/>
    </font>
    <font>
      <b/>
      <sz val="12"/>
      <color rgb="FFFF0000"/>
      <name val="Wingdings 3"/>
      <family val="1"/>
      <charset val="2"/>
    </font>
    <font>
      <b/>
      <sz val="12"/>
      <name val="Wingdings 3"/>
      <family val="1"/>
      <charset val="2"/>
    </font>
    <font>
      <sz val="11"/>
      <color rgb="FFFF0000"/>
      <name val="Calibri"/>
      <family val="2"/>
      <charset val="0"/>
      <scheme val="minor"/>
    </font>
    <font>
      <sz val="8"/>
      <color theme="1"/>
      <name val="Calibri"/>
      <family val="2"/>
      <charset val="0"/>
      <scheme val="minor"/>
    </font>
    <font>
      <sz val="11"/>
      <color rgb="FFFF0000"/>
      <name val="Webdings"/>
      <family val="1"/>
      <charset val="2"/>
    </font>
    <font>
      <sz val="11"/>
      <name val="Calibri"/>
      <family val="2"/>
      <charset val="0"/>
      <scheme val="minor"/>
    </font>
    <font>
      <sz val="11"/>
      <name val="Arial Narrow"/>
      <family val="2"/>
      <charset val="0"/>
    </font>
    <font>
      <b/>
      <sz val="12"/>
      <name val="Calibri"/>
      <family val="2"/>
      <charset val="0"/>
      <scheme val="minor"/>
    </font>
    <font>
      <b/>
      <sz val="10"/>
      <name val="Calibri"/>
      <family val="2"/>
      <charset val="0"/>
      <scheme val="minor"/>
    </font>
    <font>
      <i/>
      <sz val="12"/>
      <color theme="1"/>
      <name val="Calibri"/>
      <family val="2"/>
      <charset val="0"/>
      <scheme val="minor"/>
    </font>
    <font>
      <sz val="10"/>
      <name val="Arial"/>
      <family val="2"/>
      <charset val="0"/>
    </font>
    <font>
      <sz val="10"/>
      <name val="Calibri"/>
      <family val="2"/>
      <charset val="0"/>
      <scheme val="minor"/>
    </font>
    <font>
      <sz val="8"/>
      <name val="Calibri"/>
      <family val="2"/>
      <charset val="0"/>
      <scheme val="minor"/>
    </font>
    <font>
      <b/>
      <sz val="11"/>
      <color theme="3"/>
      <name val="Calibri"/>
      <family val="2"/>
      <charset val="0"/>
      <scheme val="minor"/>
    </font>
    <font>
      <b/>
      <sz val="14"/>
      <color theme="3"/>
      <name val="Calibri"/>
      <family val="2"/>
      <charset val="0"/>
      <scheme val="minor"/>
    </font>
    <font>
      <sz val="11"/>
      <color theme="3"/>
      <name val="Calibri"/>
      <family val="2"/>
      <charset val="0"/>
      <scheme val="minor"/>
    </font>
    <font>
      <b/>
      <sz val="12"/>
      <color theme="3"/>
      <name val="Calibri"/>
      <family val="2"/>
      <charset val="0"/>
      <scheme val="minor"/>
    </font>
    <font>
      <sz val="12"/>
      <color theme="3"/>
      <name val="Calibri"/>
      <family val="2"/>
      <charset val="0"/>
      <scheme val="minor"/>
    </font>
    <font>
      <vertAlign val="superscript"/>
      <sz val="10"/>
      <color theme="3"/>
      <name val="Calibri"/>
      <family val="2"/>
      <charset val="0"/>
      <scheme val="minor"/>
    </font>
    <font>
      <i/>
      <sz val="11"/>
      <color theme="3"/>
      <name val="Calibri"/>
      <family val="2"/>
      <charset val="0"/>
      <scheme val="minor"/>
    </font>
    <font>
      <vertAlign val="superscript"/>
      <sz val="11"/>
      <color theme="3"/>
      <name val="Calibri"/>
      <family val="2"/>
      <charset val="0"/>
      <scheme val="minor"/>
    </font>
    <font>
      <sz val="12"/>
      <color theme="1"/>
      <name val="Calibri"/>
      <family val="2"/>
      <charset val="0"/>
      <scheme val="minor"/>
    </font>
    <font>
      <b/>
      <sz val="11"/>
      <color rgb="FFFF0000"/>
      <name val="Calibri"/>
      <family val="2"/>
      <charset val="0"/>
      <scheme val="minor"/>
    </font>
    <font>
      <b/>
      <sz val="11"/>
      <name val="Calibri"/>
      <family val="2"/>
      <charset val="0"/>
      <scheme val="minor"/>
    </font>
    <font>
      <sz val="8"/>
      <color rgb="FFFF0000"/>
      <name val="Calibri"/>
      <family val="2"/>
      <charset val="0"/>
      <scheme val="minor"/>
    </font>
    <font>
      <i/>
      <sz val="8"/>
      <name val="Calibri"/>
      <family val="2"/>
      <charset val="0"/>
      <scheme val="minor"/>
    </font>
    <font>
      <b/>
      <sz val="8"/>
      <color rgb="FFFF0000"/>
      <name val="Calibri"/>
      <family val="2"/>
      <charset val="0"/>
      <scheme val="minor"/>
    </font>
    <font>
      <sz val="12"/>
      <name val="Calibri"/>
      <family val="2"/>
      <charset val="0"/>
      <scheme val="minor"/>
    </font>
    <font>
      <i/>
      <sz val="12"/>
      <color theme="3"/>
      <name val="Calibri"/>
      <family val="2"/>
      <charset val="0"/>
      <scheme val="minor"/>
    </font>
    <font>
      <i/>
      <sz val="8"/>
      <color theme="3"/>
      <name val="Calibri"/>
      <family val="2"/>
      <charset val="0"/>
      <scheme val="minor"/>
    </font>
    <font>
      <sz val="8"/>
      <color theme="3"/>
      <name val="Calibri"/>
      <family val="2"/>
      <charset val="0"/>
      <scheme val="minor"/>
    </font>
    <font>
      <b/>
      <sz val="14"/>
      <name val="Calibri"/>
      <family val="2"/>
      <charset val="0"/>
      <scheme val="minor"/>
    </font>
    <font>
      <sz val="11"/>
      <name val="Webdings"/>
      <family val="1"/>
      <charset val="2"/>
    </font>
    <font>
      <sz val="11"/>
      <color rgb="FFFFFF00"/>
      <name val="Calibri"/>
      <family val="2"/>
      <charset val="0"/>
      <scheme val="minor"/>
    </font>
    <font>
      <sz val="8"/>
      <color rgb="FFFFFF00"/>
      <name val="Calibri"/>
      <family val="2"/>
      <charset val="0"/>
      <scheme val="minor"/>
    </font>
    <font>
      <b/>
      <sz val="8"/>
      <color rgb="FFFFFF00"/>
      <name val="Calibri"/>
      <family val="2"/>
      <charset val="0"/>
      <scheme val="minor"/>
    </font>
    <font>
      <b/>
      <sz val="11"/>
      <color rgb="FF92D050"/>
      <name val="Calibri"/>
      <family val="2"/>
      <charset val="0"/>
      <scheme val="minor"/>
    </font>
    <font>
      <b/>
      <sz val="12"/>
      <color rgb="FF92D050"/>
      <name val="Calibri"/>
      <family val="2"/>
      <charset val="0"/>
      <scheme val="minor"/>
    </font>
    <font>
      <b/>
      <sz val="12"/>
      <color rgb="FF00B0F0"/>
      <name val="Calibri"/>
      <family val="2"/>
      <charset val="0"/>
      <scheme val="minor"/>
    </font>
    <font>
      <sz val="11"/>
      <color rgb="FF00B050"/>
      <name val="Calibri"/>
      <family val="2"/>
      <charset val="0"/>
      <scheme val="minor"/>
    </font>
    <font>
      <sz val="11"/>
      <color theme="6" tint="-0.249977111117893"/>
      <name val="Calibri"/>
      <family val="2"/>
      <charset val="0"/>
      <scheme val="minor"/>
    </font>
    <font>
      <b/>
      <i/>
      <sz val="11"/>
      <color theme="3"/>
      <name val="Calibri"/>
      <family val="2"/>
      <charset val="0"/>
      <scheme val="minor"/>
    </font>
    <font>
      <b/>
      <i/>
      <sz val="11"/>
      <name val="Calibri"/>
      <family val="2"/>
      <charset val="0"/>
      <scheme val="minor"/>
    </font>
    <font>
      <b/>
      <u val="single"/>
      <sz val="14"/>
      <color theme="1"/>
      <name val="Calibri"/>
      <family val="2"/>
      <charset val="0"/>
      <scheme val="minor"/>
    </font>
    <font>
      <b/>
      <sz val="12"/>
      <color rgb="FFFF0000"/>
      <name val="Calibri"/>
      <family val="2"/>
      <charset val="0"/>
      <scheme val="minor"/>
    </font>
    <font>
      <sz val="12"/>
      <color rgb="FFFF0000"/>
      <name val="Calibri"/>
      <family val="2"/>
      <charset val="0"/>
      <scheme val="minor"/>
    </font>
    <font>
      <sz val="12"/>
      <color theme="4"/>
      <name val="Calibri"/>
      <family val="2"/>
      <charset val="0"/>
      <scheme val="minor"/>
    </font>
    <font>
      <b/>
      <sz val="12"/>
      <color theme="4"/>
      <name val="Calibri"/>
      <family val="2"/>
      <charset val="0"/>
      <scheme val="minor"/>
    </font>
    <font>
      <sz val="6"/>
      <name val="Calibri"/>
      <family val="2"/>
      <charset val="0"/>
      <scheme val="minor"/>
    </font>
    <font>
      <b/>
      <sz val="7"/>
      <name val="Calibri"/>
      <family val="2"/>
      <charset val="0"/>
      <scheme val="minor"/>
    </font>
    <font>
      <i/>
      <sz val="11"/>
      <name val="Calibri"/>
      <family val="2"/>
      <charset val="0"/>
      <scheme val="minor"/>
    </font>
    <font>
      <sz val="7"/>
      <name val="Calibri"/>
      <family val="2"/>
      <charset val="0"/>
      <scheme val="minor"/>
    </font>
    <font>
      <sz val="11"/>
      <name val="Wingdings 3"/>
      <family val="1"/>
      <charset val="2"/>
    </font>
    <font>
      <sz val="11"/>
      <color rgb="FFFF0000"/>
      <name val="Wingdings 3"/>
      <family val="1"/>
      <charset val="2"/>
    </font>
    <font>
      <sz val="11"/>
      <color rgb="FF00B050"/>
      <name val="Wingdings 3"/>
      <family val="1"/>
      <charset val="2"/>
    </font>
    <font>
      <sz val="11"/>
      <color theme="5"/>
      <name val="Calibri"/>
      <family val="2"/>
      <charset val="0"/>
      <scheme val="minor"/>
    </font>
    <font>
      <sz val="11"/>
      <color theme="5"/>
      <name val="Webdings"/>
      <family val="1"/>
      <charset val="2"/>
    </font>
    <font>
      <sz val="11"/>
      <color theme="3"/>
      <name val="Webdings"/>
      <family val="1"/>
      <charset val="2"/>
    </font>
    <font>
      <b/>
      <sz val="8"/>
      <color theme="1"/>
      <name val="Calibri"/>
      <family val="2"/>
      <charset val="0"/>
      <scheme val="minor"/>
    </font>
    <font>
      <b/>
      <sz val="8"/>
      <color theme="1"/>
      <name val="Wingdings 3"/>
      <family val="1"/>
      <charset val="2"/>
    </font>
    <font>
      <sz val="9"/>
      <color rgb="FF666666"/>
      <name val="Arial"/>
      <family val="2"/>
      <charset val="0"/>
    </font>
    <font>
      <sz val="9"/>
      <name val="Arial"/>
      <family val="2"/>
      <charset val="0"/>
    </font>
    <font>
      <b/>
      <sz val="11"/>
      <name val="Arial Narrow"/>
      <family val="2"/>
      <charset val="0"/>
    </font>
    <font>
      <sz val="9"/>
      <color theme="1"/>
      <name val="Arial"/>
      <family val="2"/>
      <charset val="0"/>
    </font>
    <font>
      <b/>
      <sz val="9"/>
      <name val="Arial"/>
      <family val="2"/>
      <charset val="0"/>
    </font>
    <font>
      <i/>
      <sz val="9"/>
      <name val="Arial"/>
      <family val="2"/>
      <charset val="0"/>
    </font>
    <font>
      <b/>
      <sz val="9"/>
      <color theme="1"/>
      <name val="Arial"/>
      <family val="2"/>
      <charset val="0"/>
    </font>
    <font>
      <i/>
      <sz val="9"/>
      <color theme="1"/>
      <name val="Arial"/>
      <family val="2"/>
      <charset val="0"/>
    </font>
    <font>
      <b/>
      <sz val="12"/>
      <color rgb="FFFF0000"/>
      <name val="Arial Narrow"/>
      <family val="2"/>
      <charset val="0"/>
    </font>
    <font>
      <sz val="11"/>
      <color rgb="FFFF0000"/>
      <name val="Arial Narrow"/>
      <family val="2"/>
      <charset val="0"/>
    </font>
    <font>
      <sz val="10"/>
      <color rgb="FF000000"/>
      <name val="Arial"/>
      <family val="2"/>
      <charset val="0"/>
    </font>
    <font>
      <sz val="8"/>
      <name val="Arial Narrow"/>
      <family val="2"/>
      <charset val="0"/>
    </font>
    <font>
      <sz val="11"/>
      <color rgb="00FF0000"/>
      <name val="Calibri"/>
      <family val="2"/>
      <charset val="0"/>
    </font>
    <font>
      <sz val="11"/>
      <color indexed="8"/>
      <name val="Calibri"/>
      <family val="2"/>
      <charset val="0"/>
    </font>
    <font>
      <sz val="10"/>
      <color indexed="8"/>
      <name val="Calibri"/>
      <family val="2"/>
      <charset val="0"/>
    </font>
    <font>
      <sz val="9"/>
      <color indexed="8"/>
      <name val="Calibri"/>
      <family val="2"/>
      <charset val="0"/>
    </font>
    <font>
      <sz val="9"/>
      <color indexed="8"/>
      <name val="+mn-lt"/>
      <family val="2"/>
      <charset val="0"/>
    </font>
    <font>
      <sz val="9"/>
      <color rgb="00595959"/>
      <name val="+mn-lt"/>
      <family val="2"/>
      <charset val="0"/>
    </font>
    <font>
      <b/>
      <sz val="11"/>
      <color indexed="8"/>
      <name val="Calibri"/>
      <family val="2"/>
      <charset val="0"/>
    </font>
    <font>
      <b/>
      <sz val="10"/>
      <color indexed="8"/>
      <name val="Calibri"/>
      <family val="2"/>
      <charset val="0"/>
    </font>
    <font>
      <sz val="10"/>
      <color rgb="00595959"/>
      <name val="Calibri"/>
      <family val="2"/>
      <charset val="0"/>
    </font>
    <font>
      <sz val="10"/>
      <color rgb="00595959"/>
      <name val="+mn-lt"/>
      <family val="2"/>
      <charset val="0"/>
    </font>
    <font>
      <sz val="10"/>
      <color indexed="63"/>
      <name val="Calibri"/>
      <family val="2"/>
      <charset val="0"/>
    </font>
    <font>
      <sz val="10"/>
      <color rgb="00595959"/>
      <name val="+mn-lt"/>
      <family val="2"/>
      <charset val="0"/>
    </font>
    <font>
      <b/>
      <sz val="10"/>
      <color rgb="00595959"/>
      <name val="+mn-lt"/>
      <family val="2"/>
      <charset val="0"/>
    </font>
    <font>
      <b/>
      <sz val="10"/>
      <color rgb="00000000"/>
      <name val="+mn-lt"/>
      <family val="2"/>
      <charset val="0"/>
    </font>
    <font>
      <b/>
      <sz val="10"/>
      <color rgb="00595959"/>
      <name val="+mn-lt"/>
      <family val="2"/>
      <charset val="0"/>
    </font>
    <font>
      <b/>
      <sz val="10"/>
      <color rgb="00595959"/>
      <name val="Calibri"/>
      <family val="2"/>
      <charset val="0"/>
    </font>
    <font>
      <b/>
      <sz val="10"/>
      <color indexed="63"/>
      <name val="Calibri"/>
      <family val="2"/>
      <charset val="0"/>
    </font>
    <font>
      <b/>
      <sz val="10"/>
      <color rgb="00595959"/>
      <name val="+mn-lt"/>
      <family val="2"/>
      <charset val="0"/>
    </font>
    <font>
      <sz val="9"/>
      <color rgb="00595959"/>
      <name val="Calibri"/>
      <family val="2"/>
      <charset val="0"/>
    </font>
    <font>
      <sz val="9"/>
      <color rgb="00595959"/>
      <name val="+mn-lt"/>
      <family val="2"/>
      <charset val="0"/>
    </font>
    <font>
      <b/>
      <sz val="18"/>
      <color indexed="8"/>
      <name val="Calibri"/>
      <family val="2"/>
      <charset val="0"/>
    </font>
    <font>
      <sz val="18"/>
      <color indexed="8"/>
      <name val="Calibri"/>
      <family val="2"/>
      <charset val="0"/>
    </font>
    <font>
      <sz val="13"/>
      <color indexed="8"/>
      <name val="Calibri"/>
      <family val="2"/>
      <charset val="0"/>
    </font>
    <font>
      <sz val="13"/>
      <color rgb="00595959"/>
      <name val="Calibri"/>
      <family val="2"/>
      <charset val="0"/>
    </font>
    <font>
      <sz val="13"/>
      <color rgb="00595959"/>
      <name val="+mn-lt"/>
      <family val="2"/>
      <charset val="0"/>
    </font>
    <font>
      <sz val="13"/>
      <color indexed="63"/>
      <name val="Calibri"/>
      <family val="2"/>
      <charset val="0"/>
    </font>
    <font>
      <sz val="13"/>
      <color rgb="00595959"/>
      <name val="+mn-lt"/>
      <family val="2"/>
      <charset val="0"/>
    </font>
    <font>
      <b/>
      <sz val="13"/>
      <color indexed="63"/>
      <name val="+mn-lt"/>
      <family val="2"/>
      <charset val="0"/>
    </font>
    <font>
      <b/>
      <sz val="12"/>
      <color indexed="63"/>
      <name val="+mn-lt"/>
      <family val="2"/>
      <charset val="0"/>
    </font>
    <font>
      <b/>
      <sz val="12"/>
      <color rgb="00000000"/>
      <name val="+mn-lt"/>
      <family val="2"/>
      <charset val="0"/>
    </font>
    <font>
      <b/>
      <sz val="12"/>
      <color rgb="00595959"/>
      <name val="+mn-lt"/>
      <family val="2"/>
      <charset val="0"/>
    </font>
    <font>
      <sz val="12"/>
      <color indexed="63"/>
      <name val="+mn-lt"/>
      <family val="2"/>
      <charset val="0"/>
    </font>
    <font>
      <sz val="10"/>
      <color indexed="63"/>
      <name val="+mn-lt"/>
      <family val="2"/>
      <charset val="0"/>
    </font>
    <font>
      <b/>
      <sz val="10"/>
      <color rgb="00595959"/>
      <name val="+mn-lt"/>
      <family val="2"/>
      <charset val="0"/>
    </font>
    <font>
      <sz val="9"/>
      <color rgb="00595959"/>
      <name val="+mn-lt"/>
      <family val="2"/>
      <charset val="0"/>
    </font>
    <font>
      <sz val="13"/>
      <color indexed="63"/>
      <name val="+mn-lt"/>
      <family val="2"/>
      <charset val="0"/>
    </font>
    <font>
      <sz val="8"/>
      <color indexed="8"/>
      <name val="Calibri"/>
      <family val="2"/>
      <charset val="0"/>
    </font>
    <font>
      <sz val="8"/>
      <color rgb="00000000"/>
      <name val="Calibri"/>
      <family val="2"/>
      <charset val="0"/>
    </font>
    <font>
      <b/>
      <sz val="10"/>
      <color rgb="00595959"/>
      <name val="+mn-lt"/>
      <family val="2"/>
      <charset val="0"/>
    </font>
    <font>
      <b/>
      <sz val="10"/>
      <color rgb="00595959"/>
      <name val="+mn-lt"/>
      <family val="2"/>
      <charset val="0"/>
    </font>
    <font>
      <sz val="9"/>
      <color rgb="00404040"/>
      <name val="Calibri"/>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11"/>
      <color rgb="00595959"/>
      <name val="Calibri"/>
      <family val="2"/>
      <charset val="0"/>
    </font>
    <font>
      <sz val="11"/>
      <color rgb="00595959"/>
      <name val="+mn-lt"/>
      <family val="2"/>
      <charset val="0"/>
    </font>
    <font>
      <sz val="14"/>
      <color indexed="8"/>
      <name val="Calibri"/>
      <family val="2"/>
      <charset val="0"/>
    </font>
    <font>
      <sz val="14"/>
      <color rgb="00595959"/>
      <name val="Calibri"/>
      <family val="2"/>
      <charset val="0"/>
    </font>
    <font>
      <sz val="14"/>
      <color rgb="00595959"/>
      <name val="+mn-lt"/>
      <family val="2"/>
      <charset val="0"/>
    </font>
    <font>
      <sz val="14"/>
      <color indexed="63"/>
      <name val="Calibri"/>
      <family val="2"/>
      <charset val="0"/>
    </font>
    <font>
      <sz val="14"/>
      <color rgb="00595959"/>
      <name val="+mn-lt"/>
      <family val="2"/>
      <charset val="0"/>
    </font>
    <font>
      <b/>
      <sz val="14"/>
      <color indexed="63"/>
      <name val="+mn-lt"/>
      <family val="2"/>
      <charset val="0"/>
    </font>
    <font>
      <b/>
      <sz val="15"/>
      <color indexed="63"/>
      <name val="+mn-lt"/>
      <family val="2"/>
      <charset val="0"/>
    </font>
    <font>
      <b/>
      <sz val="15"/>
      <color rgb="00000000"/>
      <name val="+mn-lt"/>
      <family val="2"/>
      <charset val="0"/>
    </font>
    <font>
      <b/>
      <sz val="15"/>
      <color rgb="00595959"/>
      <name val="+mn-lt"/>
      <family val="2"/>
      <charset val="0"/>
    </font>
    <font>
      <sz val="15"/>
      <color indexed="63"/>
      <name val="+mn-lt"/>
      <family val="2"/>
      <charset val="0"/>
    </font>
    <font>
      <sz val="11"/>
      <color indexed="8"/>
      <name val="Calibri"/>
      <family val="2"/>
      <charset val="0"/>
    </font>
    <font>
      <sz val="11"/>
      <color indexed="8"/>
      <name val="Calibri"/>
      <family val="2"/>
      <charset val="0"/>
    </font>
    <font>
      <sz val="11"/>
      <color indexed="8"/>
      <name val="Calibri"/>
      <family val="2"/>
      <charset val="0"/>
    </font>
    <font>
      <sz val="11"/>
      <color indexed="8"/>
      <name val="Calibri"/>
      <family val="2"/>
      <charset val="0"/>
    </font>
    <font>
      <b/>
      <sz val="10"/>
      <color rgb="00595959"/>
      <name val="+mn-lt"/>
      <family val="2"/>
      <charset val="0"/>
    </font>
    <font>
      <b/>
      <sz val="10"/>
      <color rgb="00595959"/>
      <name val="+mn-lt"/>
      <family val="2"/>
      <charset val="0"/>
    </font>
    <font>
      <sz val="11"/>
      <color rgb="00595959"/>
      <name val="+mn-lt"/>
      <family val="2"/>
      <charset val="0"/>
    </font>
    <font>
      <sz val="14"/>
      <color rgb="00595959"/>
      <name val="+mn-lt"/>
      <family val="2"/>
      <charset val="0"/>
    </font>
    <font>
      <b/>
      <sz val="16"/>
      <color indexed="63"/>
      <name val="+mn-lt"/>
      <family val="2"/>
      <charset val="0"/>
    </font>
    <font>
      <b/>
      <sz val="16"/>
      <color rgb="00000000"/>
      <name val="+mn-lt"/>
      <family val="2"/>
      <charset val="0"/>
    </font>
    <font>
      <b/>
      <sz val="16"/>
      <color rgb="00595959"/>
      <name val="+mn-lt"/>
      <family val="2"/>
      <charset val="0"/>
    </font>
    <font>
      <sz val="16"/>
      <color indexed="63"/>
      <name val="+mn-lt"/>
      <family val="2"/>
      <charset val="0"/>
    </font>
    <font>
      <b/>
      <sz val="10"/>
      <color rgb="00595959"/>
      <name val="+mn-lt"/>
      <family val="2"/>
      <charset val="0"/>
    </font>
    <font>
      <b/>
      <sz val="10"/>
      <color rgb="00595959"/>
      <name val="+mn-lt"/>
      <family val="2"/>
      <charset val="0"/>
    </font>
    <font>
      <sz val="9"/>
      <color rgb="00404040"/>
      <name val="+mn-lt"/>
      <family val="2"/>
      <charset val="0"/>
    </font>
    <font>
      <sz val="11"/>
      <color rgb="00595959"/>
      <name val="+mn-lt"/>
      <family val="2"/>
      <charset val="0"/>
    </font>
    <font>
      <sz val="14"/>
      <color rgb="00595959"/>
      <name val="+mn-lt"/>
      <family val="2"/>
      <charset val="0"/>
    </font>
    <font>
      <b/>
      <sz val="16"/>
      <color rgb="0000B0F0"/>
      <name val="+mn-lt"/>
      <family val="2"/>
      <charset val="0"/>
    </font>
    <font>
      <sz val="16"/>
      <color indexed="40"/>
      <name val="+mn-lt"/>
      <family val="2"/>
      <charset val="0"/>
    </font>
    <font>
      <sz val="14"/>
      <color indexed="40"/>
      <name val="+mn-lt"/>
      <family val="2"/>
      <charset val="0"/>
    </font>
    <font>
      <b/>
      <sz val="18"/>
      <color indexed="63"/>
      <name val="+mn-lt"/>
      <family val="2"/>
      <charset val="0"/>
    </font>
    <font>
      <b/>
      <sz val="18"/>
      <color indexed="63"/>
      <name val="Calibri"/>
      <family val="2"/>
      <charset val="0"/>
    </font>
    <font>
      <b/>
      <sz val="16"/>
      <color indexed="63"/>
      <name val="Calibri"/>
      <family val="2"/>
      <charset val="0"/>
    </font>
    <font>
      <sz val="11"/>
      <color indexed="8"/>
      <name val="Calibri"/>
      <family val="2"/>
      <charset val="0"/>
    </font>
    <font>
      <sz val="11"/>
      <color indexed="8"/>
      <name val="Calibri"/>
      <family val="2"/>
      <charset val="0"/>
    </font>
    <font>
      <sz val="11"/>
      <color indexed="8"/>
      <name val="Calibri"/>
      <family val="2"/>
      <charset val="0"/>
    </font>
    <font>
      <b/>
      <sz val="10"/>
      <color rgb="00595959"/>
      <name val="+mn-lt"/>
      <family val="2"/>
      <charset val="0"/>
    </font>
    <font>
      <b/>
      <sz val="10"/>
      <color rgb="00595959"/>
      <name val="+mn-lt"/>
      <family val="2"/>
      <charset val="0"/>
    </font>
    <font>
      <sz val="9"/>
      <color rgb="00404040"/>
      <name val="+mn-lt"/>
      <family val="2"/>
      <charset val="0"/>
    </font>
    <font>
      <sz val="11"/>
      <color rgb="00595959"/>
      <name val="+mn-lt"/>
      <family val="2"/>
      <charset val="0"/>
    </font>
    <font>
      <sz val="14"/>
      <color rgb="00595959"/>
      <name val="+mn-lt"/>
      <family val="2"/>
      <charset val="0"/>
    </font>
    <font>
      <b/>
      <sz val="16"/>
      <color rgb="0000B0F0"/>
      <name val="Calibri"/>
      <family val="2"/>
      <charset val="0"/>
    </font>
    <font>
      <b/>
      <sz val="18"/>
      <color indexed="40"/>
      <name val="Calibri"/>
      <family val="2"/>
      <charset val="0"/>
    </font>
    <font>
      <b/>
      <sz val="16"/>
      <color indexed="40"/>
      <name val="Calibri"/>
      <family val="2"/>
      <charset val="0"/>
    </font>
    <font>
      <sz val="11"/>
      <color indexed="8"/>
      <name val="Calibri"/>
      <family val="2"/>
      <charset val="0"/>
    </font>
    <font>
      <sz val="11"/>
      <color indexed="8"/>
      <name val="Calibri"/>
      <family val="2"/>
      <charset val="0"/>
    </font>
    <font>
      <sz val="11"/>
      <color indexed="8"/>
      <name val="Calibri"/>
      <family val="2"/>
      <charset val="0"/>
    </font>
    <font>
      <b/>
      <sz val="10"/>
      <color rgb="00595959"/>
      <name val="+mn-lt"/>
      <family val="2"/>
      <charset val="0"/>
    </font>
    <font>
      <b/>
      <sz val="10"/>
      <color indexed="63"/>
      <name val="+mn-lt"/>
      <family val="2"/>
      <charset val="0"/>
    </font>
    <font>
      <sz val="11"/>
      <color rgb="00595959"/>
      <name val="+mn-lt"/>
      <family val="2"/>
      <charset val="0"/>
    </font>
    <font>
      <sz val="14"/>
      <color indexed="63"/>
      <name val="+mn-lt"/>
      <family val="2"/>
      <charset val="0"/>
    </font>
    <font>
      <b/>
      <u val="single"/>
      <sz val="16"/>
      <color indexed="63"/>
      <name val="+mn-lt"/>
      <family val="2"/>
      <charset val="0"/>
    </font>
    <font>
      <b/>
      <u val="single"/>
      <sz val="16"/>
      <color rgb="0000B0F0"/>
      <name val="+mn-lt"/>
      <family val="2"/>
      <charset val="0"/>
    </font>
    <font>
      <u val="single"/>
      <sz val="16"/>
      <color indexed="40"/>
      <name val="+mn-lt"/>
      <family val="2"/>
      <charset val="0"/>
    </font>
    <font>
      <u val="single"/>
      <sz val="14"/>
      <color indexed="40"/>
      <name val="+mn-lt"/>
      <family val="2"/>
      <charset val="0"/>
    </font>
    <font>
      <sz val="11"/>
      <color indexed="8"/>
      <name val="Calibri"/>
      <family val="2"/>
      <charset val="0"/>
    </font>
    <font>
      <sz val="11"/>
      <color indexed="8"/>
      <name val="Calibri"/>
      <family val="2"/>
      <charset val="0"/>
    </font>
    <font>
      <sz val="11"/>
      <color indexed="8"/>
      <name val="Calibri"/>
      <family val="2"/>
      <charset val="0"/>
    </font>
  </fonts>
  <fills count="31">
    <fill>
      <patternFill patternType="none">
        <fgColor indexed="64"/>
        <bgColor indexed="65"/>
      </patternFill>
    </fill>
    <fill>
      <patternFill patternType="gray125">
        <fgColor indexed="64"/>
        <bgColor indexed="65"/>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lightGray">
        <fgColor indexed="64"/>
        <bgColor indexed="65"/>
      </patternFill>
    </fill>
    <fill>
      <patternFill patternType="solid">
        <fgColor rgb="FFFF00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6337778862885"/>
        <bgColor indexed="64"/>
      </patternFill>
    </fill>
    <fill>
      <patternFill patternType="lightGray">
        <fgColor indexed="64"/>
        <bgColor theme="0"/>
      </patternFill>
    </fill>
    <fill>
      <patternFill patternType="solid">
        <fgColor theme="8"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0.0999786370433668"/>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lightGray">
        <fgColor indexed="64"/>
        <bgColor rgb="FFFFFF00"/>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4"/>
        <bgColor indexed="64"/>
      </patternFill>
    </fill>
  </fills>
  <borders count="162">
    <border>
      <left/>
      <right/>
      <top/>
      <bottom/>
      <diagonal/>
    </border>
    <border>
      <left/>
      <right/>
      <top style="hair">
        <color indexed="64"/>
      </top>
      <bottom/>
      <diagonal/>
    </border>
    <border>
      <left/>
      <right/>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right/>
      <top/>
      <bottom style="hair">
        <color indexed="64"/>
      </bottom>
      <diagonal/>
    </border>
    <border>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64"/>
      </right>
      <top/>
      <bottom/>
      <diagonal/>
    </border>
    <border>
      <left/>
      <right/>
      <top style="medium">
        <color indexed="64"/>
      </top>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hair">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diagonal/>
    </border>
    <border>
      <left style="hair">
        <color indexed="64"/>
      </left>
      <right style="medium">
        <color indexed="64"/>
      </right>
      <top style="medium">
        <color indexed="64"/>
      </top>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style="medium">
        <color indexed="64"/>
      </top>
      <bottom/>
      <diagonal/>
    </border>
    <border>
      <left style="medium">
        <color indexed="64"/>
      </left>
      <right/>
      <top/>
      <bottom/>
      <diagonal/>
    </border>
    <border>
      <left style="medium">
        <color indexed="64"/>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style="hair">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medium">
        <color indexed="64"/>
      </top>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hair">
        <color indexed="64"/>
      </left>
      <right style="hair">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s>
  <cellStyleXfs count="1632">
    <xf numFmtId="0" fontId="0" fillId="0" borderId="0"/>
    <xf numFmtId="9" fontId="0" fillId="0" borderId="0" applyAlignment="0" applyBorder="0" applyFont="0" applyFill="0" applyProtection="0"/>
    <xf numFmtId="0" fontId="23" fillId="0" borderId="0"/>
    <xf numFmtId="0" fontId="23" fillId="0" borderId="0"/>
    <xf numFmtId="0" fontId="23" fillId="0" borderId="0"/>
    <xf numFmtId="0" fontId="23" fillId="0" borderId="0"/>
    <xf numFmtId="0" fontId="83" fillId="0" borderId="0"/>
  </cellStyleXfs>
  <cellXfs>
    <xf numFmtId="0" fontId="0" fillId="0" borderId="0" xfId="0"/>
    <xf numFmtId="0" fontId="0" fillId="0" borderId="0" xfId="0" applyAlignment="1">
      <alignment vertical="center"/>
    </xf>
    <xf numFmtId="0" fontId="0" fillId="0" borderId="0" xfId="0" applyAlignment="1">
      <alignment vertical="center" wrapText="1"/>
    </xf>
    <xf numFmtId="0" fontId="0" fillId="0" borderId="1" xfId="0" applyAlignment="1" applyBorder="1">
      <alignment vertical="center"/>
    </xf>
    <xf numFmtId="0" fontId="0" fillId="0" borderId="0" xfId="0" applyAlignment="1">
      <alignment horizontal="center" vertical="center"/>
    </xf>
    <xf numFmtId="0" fontId="1" fillId="0" borderId="0" xfId="0" applyAlignment="1" applyFont="1">
      <alignment horizontal="center" vertical="center" wrapText="1"/>
    </xf>
    <xf numFmtId="0" fontId="1" fillId="0" borderId="2" xfId="0" applyAlignment="1" applyBorder="1" applyFont="1">
      <alignment horizontal="center" vertical="center" wrapText="1"/>
    </xf>
    <xf numFmtId="0" fontId="0" fillId="0" borderId="3" xfId="0" applyAlignment="1" applyBorder="1">
      <alignment vertical="center"/>
    </xf>
    <xf numFmtId="0" fontId="0" fillId="0" borderId="4" xfId="0" applyAlignment="1" applyBorder="1">
      <alignment vertical="center"/>
    </xf>
    <xf numFmtId="0" fontId="0" fillId="0" borderId="3" xfId="0" applyAlignment="1" applyBorder="1">
      <alignment horizontal="center" vertical="center"/>
    </xf>
    <xf numFmtId="0" fontId="0" fillId="0" borderId="4" xfId="0" applyAlignment="1" applyBorder="1">
      <alignment horizontal="center" vertical="center"/>
    </xf>
    <xf numFmtId="0" fontId="2" fillId="0" borderId="0" xfId="0" applyAlignment="1" applyFont="1">
      <alignment vertical="center" wrapText="1"/>
    </xf>
    <xf numFmtId="0" fontId="3" fillId="0" borderId="0" xfId="0" applyAlignment="1" applyFont="1">
      <alignment vertical="center"/>
    </xf>
    <xf numFmtId="0" fontId="2" fillId="0" borderId="0" xfId="0" applyAlignment="1" applyFont="1">
      <alignment horizontal="center" vertical="center"/>
    </xf>
    <xf numFmtId="0" fontId="2" fillId="0" borderId="0" xfId="0" applyAlignment="1" applyFont="1">
      <alignment horizontal="center"/>
    </xf>
    <xf numFmtId="0" fontId="5" fillId="0" borderId="0" xfId="0" applyAlignment="1" applyFont="1">
      <alignment vertical="center"/>
    </xf>
    <xf numFmtId="0" fontId="1" fillId="0" borderId="0" xfId="0" applyAlignment="1" applyFont="1">
      <alignment vertical="center"/>
    </xf>
    <xf numFmtId="0" fontId="0" fillId="0" borderId="5" xfId="0" applyAlignment="1" applyBorder="1">
      <alignment vertical="center"/>
    </xf>
    <xf numFmtId="0" fontId="5" fillId="0" borderId="0" xfId="0" applyFont="1"/>
    <xf numFmtId="0" fontId="0" fillId="2" borderId="0" xfId="0" applyAlignment="1" applyFill="1">
      <alignment vertical="center"/>
    </xf>
    <xf numFmtId="0" fontId="6" fillId="0" borderId="3" xfId="0" applyAlignment="1" applyBorder="1" applyFont="1">
      <alignment horizontal="left" vertical="center"/>
    </xf>
    <xf numFmtId="9" fontId="0" fillId="0" borderId="0" xfId="0" applyNumberFormat="1"/>
    <xf numFmtId="0" fontId="0" fillId="0" borderId="0" xfId="0" applyAlignment="1">
      <alignment wrapText="1"/>
    </xf>
    <xf numFmtId="0" fontId="0" fillId="0" borderId="3" xfId="0" applyAlignment="1" applyBorder="1">
      <alignment vertical="center" wrapText="1"/>
    </xf>
    <xf numFmtId="0" fontId="0" fillId="3" borderId="3" xfId="0" applyAlignment="1" applyBorder="1" applyFill="1">
      <alignment vertical="center" wrapText="1"/>
    </xf>
    <xf numFmtId="0" fontId="0" fillId="0" borderId="6" xfId="0" applyAlignment="1" applyBorder="1">
      <alignment vertical="center" wrapText="1"/>
    </xf>
    <xf numFmtId="0" fontId="1" fillId="0" borderId="6" xfId="0" applyAlignment="1" applyBorder="1" applyFont="1">
      <alignment vertical="center"/>
    </xf>
    <xf numFmtId="0" fontId="1" fillId="0" borderId="3" xfId="0" applyAlignment="1" applyBorder="1" applyFont="1">
      <alignment vertical="center"/>
    </xf>
    <xf numFmtId="0" fontId="2" fillId="0" borderId="7" xfId="0" applyAlignment="1" applyBorder="1" applyFont="1">
      <alignment vertical="center"/>
    </xf>
    <xf numFmtId="0" fontId="2" fillId="0" borderId="7" xfId="0" applyAlignment="1" applyBorder="1" applyFont="1">
      <alignment vertical="center" wrapText="1"/>
    </xf>
    <xf numFmtId="0" fontId="1" fillId="0" borderId="0" xfId="0" applyFont="1"/>
    <xf numFmtId="165" fontId="0" fillId="0" borderId="0" xfId="0" applyNumberFormat="1"/>
    <xf numFmtId="10" fontId="0" fillId="0" borderId="0" xfId="0" applyNumberFormat="1"/>
    <xf numFmtId="0" fontId="0" fillId="0" borderId="6" xfId="0" applyAlignment="1" applyBorder="1">
      <alignment vertical="center"/>
    </xf>
    <xf numFmtId="0" fontId="5" fillId="0" borderId="0" xfId="0" applyAlignment="1" applyFont="1">
      <alignment horizontal="right"/>
    </xf>
    <xf numFmtId="0" fontId="10" fillId="0" borderId="0" xfId="0" applyAlignment="1" applyFont="1">
      <alignment vertical="center"/>
    </xf>
    <xf numFmtId="0" fontId="1" fillId="0" borderId="3" xfId="0" applyBorder="1" applyFont="1"/>
    <xf numFmtId="0" fontId="5" fillId="0" borderId="0" xfId="0" applyAlignment="1" applyFont="1">
      <alignment horizontal="right" wrapText="1"/>
    </xf>
    <xf numFmtId="0" fontId="12" fillId="0" borderId="0" xfId="0" applyAlignment="1" applyFont="1">
      <alignment horizontal="center" vertical="center"/>
    </xf>
    <xf numFmtId="0" fontId="10" fillId="0" borderId="0" xfId="0" applyAlignment="1" applyFont="1">
      <alignment horizontal="left"/>
    </xf>
    <xf numFmtId="0" fontId="17" fillId="0" borderId="0" xfId="0" applyAlignment="1" applyFont="1">
      <alignment vertical="center"/>
    </xf>
    <xf numFmtId="9" fontId="15" fillId="4" borderId="3" xfId="0" applyAlignment="1" applyBorder="1" applyFont="1" applyNumberFormat="1" applyFill="1">
      <alignment vertical="center"/>
    </xf>
    <xf numFmtId="164" fontId="15" fillId="4" borderId="3" xfId="0" applyAlignment="1" applyBorder="1" applyFont="1" applyNumberFormat="1" applyFill="1">
      <alignment vertical="center"/>
    </xf>
    <xf numFmtId="0" fontId="15" fillId="0" borderId="0" xfId="0" applyAlignment="1" applyFont="1">
      <alignment vertical="center"/>
    </xf>
    <xf numFmtId="9" fontId="18" fillId="4" borderId="3" xfId="0" applyAlignment="1" applyBorder="1" applyFont="1" applyNumberFormat="1" applyFill="1">
      <alignment vertical="center"/>
    </xf>
    <xf numFmtId="9" fontId="18" fillId="0" borderId="0" xfId="0" applyFont="1" applyNumberFormat="1"/>
    <xf numFmtId="164" fontId="18" fillId="4" borderId="3" xfId="0" applyAlignment="1" applyBorder="1" applyFont="1" applyNumberFormat="1" applyFill="1">
      <alignment vertical="center"/>
    </xf>
    <xf numFmtId="0" fontId="18" fillId="0" borderId="0" xfId="0" applyFont="1"/>
    <xf numFmtId="0" fontId="18" fillId="0" borderId="5" xfId="0" applyAlignment="1" applyBorder="1" applyFont="1">
      <alignment vertical="center" wrapText="1"/>
    </xf>
    <xf numFmtId="0" fontId="0" fillId="3" borderId="3" xfId="0" applyAlignment="1" applyBorder="1" applyFill="1">
      <alignment horizontal="center" vertical="center"/>
    </xf>
    <xf numFmtId="0" fontId="0" fillId="3" borderId="0" xfId="0" applyFill="1"/>
    <xf numFmtId="0" fontId="0" fillId="3" borderId="6" xfId="0" applyAlignment="1" applyBorder="1" applyFill="1">
      <alignment vertical="center" wrapText="1"/>
    </xf>
    <xf numFmtId="0" fontId="19" fillId="3" borderId="0" xfId="0" applyFont="1" applyFill="1"/>
    <xf numFmtId="0" fontId="1" fillId="0" borderId="8" xfId="0" applyAlignment="1" applyBorder="1" applyFont="1">
      <alignment horizontal="center" wrapText="1"/>
    </xf>
    <xf numFmtId="0" fontId="2" fillId="0" borderId="9" xfId="0" applyAlignment="1" applyBorder="1" applyFont="1">
      <alignment horizontal="center" vertical="center" textRotation="90" wrapText="1"/>
    </xf>
    <xf numFmtId="0" fontId="1" fillId="0" borderId="0" xfId="0" applyAlignment="1" applyFont="1">
      <alignment horizontal="right"/>
    </xf>
    <xf numFmtId="0" fontId="0" fillId="5" borderId="0" xfId="0" applyFill="1"/>
    <xf numFmtId="0" fontId="0" fillId="3" borderId="0" xfId="0" applyAlignment="1" applyFill="1">
      <alignment horizontal="left" vertical="center"/>
    </xf>
    <xf numFmtId="0" fontId="0" fillId="0" borderId="2" xfId="0" applyAlignment="1" applyBorder="1">
      <alignment vertical="center"/>
    </xf>
    <xf numFmtId="0" fontId="1" fillId="0" borderId="10" xfId="0" applyAlignment="1" applyBorder="1" applyFont="1">
      <alignment vertical="center"/>
    </xf>
    <xf numFmtId="0" fontId="0" fillId="6" borderId="0" xfId="0" applyAlignment="1" applyFill="1">
      <alignment horizontal="center"/>
    </xf>
    <xf numFmtId="0" fontId="5" fillId="0" borderId="0" xfId="0" applyAlignment="1" applyFont="1">
      <alignment horizontal="right" vertical="center"/>
    </xf>
    <xf numFmtId="0" fontId="1" fillId="0" borderId="11" xfId="0" applyAlignment="1" applyBorder="1" applyFont="1">
      <alignment horizontal="center" wrapText="1"/>
    </xf>
    <xf numFmtId="0" fontId="1" fillId="0" borderId="12" xfId="0" applyAlignment="1" applyBorder="1" applyFont="1">
      <alignment horizontal="center" wrapText="1"/>
    </xf>
    <xf numFmtId="0" fontId="0" fillId="6" borderId="0" xfId="0" applyAlignment="1" applyFill="1">
      <alignment vertical="center"/>
    </xf>
    <xf numFmtId="0" fontId="0" fillId="7" borderId="10" xfId="0" applyAlignment="1" applyBorder="1" applyFill="1">
      <alignment vertical="center"/>
    </xf>
    <xf numFmtId="0" fontId="0" fillId="7" borderId="10" xfId="0" applyAlignment="1" applyBorder="1" applyFill="1">
      <alignment horizontal="center"/>
    </xf>
    <xf numFmtId="0" fontId="0" fillId="7" borderId="13" xfId="0" applyAlignment="1" applyBorder="1" applyFill="1">
      <alignment horizontal="center"/>
    </xf>
    <xf numFmtId="0" fontId="0" fillId="8" borderId="0" xfId="0" applyAlignment="1" applyFill="1">
      <alignment vertical="center"/>
    </xf>
    <xf numFmtId="0" fontId="0" fillId="8" borderId="0" xfId="0" applyAlignment="1" applyFill="1">
      <alignment horizontal="center"/>
    </xf>
    <xf numFmtId="0" fontId="0" fillId="8" borderId="14" xfId="0" applyAlignment="1" applyBorder="1" applyFill="1">
      <alignment horizontal="center"/>
    </xf>
    <xf numFmtId="0" fontId="0" fillId="9" borderId="0" xfId="0" applyAlignment="1" applyFill="1">
      <alignment vertical="center"/>
    </xf>
    <xf numFmtId="0" fontId="0" fillId="9" borderId="0" xfId="0" applyAlignment="1" applyFill="1">
      <alignment horizontal="center"/>
    </xf>
    <xf numFmtId="0" fontId="0" fillId="9" borderId="14" xfId="0" applyAlignment="1" applyBorder="1" applyFill="1">
      <alignment horizontal="center"/>
    </xf>
    <xf numFmtId="0" fontId="0" fillId="6" borderId="14" xfId="0" applyAlignment="1" applyBorder="1" applyFill="1">
      <alignment horizontal="center"/>
    </xf>
    <xf numFmtId="0" fontId="0" fillId="0" borderId="2" xfId="0" applyAlignment="1" applyBorder="1">
      <alignment horizontal="center"/>
    </xf>
    <xf numFmtId="0" fontId="0" fillId="0" borderId="12" xfId="0" applyAlignment="1" applyBorder="1">
      <alignment horizontal="center"/>
    </xf>
    <xf numFmtId="0" fontId="24" fillId="3" borderId="0" xfId="2" applyFont="1" applyFill="1"/>
    <xf numFmtId="0" fontId="0" fillId="0" borderId="0" xfId="0" applyFont="1"/>
    <xf numFmtId="9" fontId="18" fillId="3" borderId="3" xfId="0" applyAlignment="1" applyBorder="1" applyFont="1" applyNumberFormat="1" applyFill="1">
      <alignment horizontal="center" vertical="center" wrapText="1"/>
    </xf>
    <xf numFmtId="0" fontId="25" fillId="10" borderId="15" xfId="0" applyAlignment="1" applyBorder="1" applyFont="1" applyFill="1">
      <alignment horizontal="center" vertical="center"/>
    </xf>
    <xf numFmtId="0" fontId="25" fillId="10" borderId="14" xfId="0" applyAlignment="1" applyBorder="1" applyFont="1" applyFill="1">
      <alignment horizontal="center" vertical="center"/>
    </xf>
    <xf numFmtId="0" fontId="25" fillId="6" borderId="15" xfId="0" applyAlignment="1" applyBorder="1" applyFont="1" applyFill="1">
      <alignment horizontal="center" vertical="center"/>
    </xf>
    <xf numFmtId="0" fontId="25" fillId="7" borderId="16" xfId="0" applyAlignment="1" applyBorder="1" applyFont="1" applyFill="1">
      <alignment horizontal="center" vertical="center"/>
    </xf>
    <xf numFmtId="0" fontId="25" fillId="6" borderId="14" xfId="0" applyAlignment="1" applyBorder="1" applyFont="1" applyFill="1">
      <alignment horizontal="center" vertical="center"/>
    </xf>
    <xf numFmtId="0" fontId="25" fillId="7" borderId="15" xfId="0" applyAlignment="1" applyBorder="1" applyFont="1" applyFill="1">
      <alignment horizontal="center" vertical="center"/>
    </xf>
    <xf numFmtId="0" fontId="25" fillId="6" borderId="16" xfId="0" applyAlignment="1" applyBorder="1" applyFont="1" applyFill="1">
      <alignment horizontal="center" vertical="center"/>
    </xf>
    <xf numFmtId="0" fontId="25" fillId="10" borderId="17" xfId="0" applyAlignment="1" applyBorder="1" applyFont="1" applyFill="1">
      <alignment horizontal="center" vertical="center"/>
    </xf>
    <xf numFmtId="0" fontId="1" fillId="3" borderId="3" xfId="0" applyBorder="1" applyFont="1" applyFill="1"/>
    <xf numFmtId="0" fontId="0" fillId="3" borderId="3" xfId="0" applyBorder="1" applyFill="1"/>
    <xf numFmtId="0" fontId="1" fillId="0" borderId="3" xfId="0" applyAlignment="1" applyBorder="1" applyFont="1">
      <alignment vertical="top"/>
    </xf>
    <xf numFmtId="0" fontId="0" fillId="0" borderId="0" xfId="0" applyAlignment="1">
      <alignment vertical="top"/>
    </xf>
    <xf numFmtId="0" fontId="6" fillId="0" borderId="0" xfId="0" applyFont="1"/>
    <xf numFmtId="0" fontId="1" fillId="3" borderId="3" xfId="0" applyAlignment="1" applyBorder="1" applyFont="1" applyFill="1">
      <alignment vertical="top"/>
    </xf>
    <xf numFmtId="0" fontId="1" fillId="3" borderId="3" xfId="0" applyAlignment="1" applyBorder="1" applyFont="1" applyFill="1">
      <alignment horizontal="left" vertical="top"/>
    </xf>
    <xf numFmtId="0" fontId="0" fillId="0" borderId="0" xfId="0" applyAlignment="1">
      <alignment horizontal="left" vertical="top"/>
    </xf>
    <xf numFmtId="0" fontId="28" fillId="0" borderId="0" xfId="0" applyAlignment="1" applyFont="1">
      <alignment vertical="center"/>
    </xf>
    <xf numFmtId="0" fontId="29" fillId="0" borderId="0" xfId="0" applyAlignment="1" applyFont="1">
      <alignment vertical="center" wrapText="1"/>
    </xf>
    <xf numFmtId="0" fontId="29" fillId="0" borderId="18" xfId="0" applyAlignment="1" applyBorder="1" applyFont="1">
      <alignment vertical="center" wrapText="1"/>
    </xf>
    <xf numFmtId="0" fontId="30" fillId="0" borderId="0" xfId="0" applyAlignment="1" applyFont="1">
      <alignment horizontal="center" vertical="center" wrapText="1"/>
    </xf>
    <xf numFmtId="0" fontId="26" fillId="0" borderId="2" xfId="0" applyAlignment="1" applyBorder="1" applyFont="1">
      <alignment horizontal="center" vertical="center" wrapText="1"/>
    </xf>
    <xf numFmtId="0" fontId="26" fillId="0" borderId="19" xfId="0" applyAlignment="1" applyBorder="1" applyFont="1">
      <alignment horizontal="center" vertical="center" wrapText="1"/>
    </xf>
    <xf numFmtId="0" fontId="28" fillId="0" borderId="0" xfId="0" applyAlignment="1" applyFont="1">
      <alignment horizontal="center" vertical="center" wrapText="1"/>
    </xf>
    <xf numFmtId="0" fontId="28" fillId="0" borderId="18" xfId="0" applyAlignment="1" applyBorder="1" applyFont="1">
      <alignment vertical="center"/>
    </xf>
    <xf numFmtId="0" fontId="28" fillId="0" borderId="18" xfId="0" applyAlignment="1" applyBorder="1" applyFont="1">
      <alignment horizontal="center" vertical="center"/>
    </xf>
    <xf numFmtId="49" fontId="28" fillId="0" borderId="0" xfId="0" applyAlignment="1" applyFont="1" applyNumberFormat="1">
      <alignment horizontal="center" vertical="center"/>
    </xf>
    <xf numFmtId="0" fontId="32" fillId="0" borderId="0" xfId="0" applyAlignment="1" applyFont="1">
      <alignment vertical="center"/>
    </xf>
    <xf numFmtId="0" fontId="28" fillId="0" borderId="6" xfId="0" applyAlignment="1" applyBorder="1" applyFont="1">
      <alignment horizontal="center" vertical="center"/>
    </xf>
    <xf numFmtId="0" fontId="28" fillId="0" borderId="1" xfId="0" applyAlignment="1" applyBorder="1" applyFont="1">
      <alignment vertical="center"/>
    </xf>
    <xf numFmtId="0" fontId="28" fillId="0" borderId="20" xfId="0" applyAlignment="1" applyBorder="1" applyFont="1">
      <alignment horizontal="center" vertical="center"/>
    </xf>
    <xf numFmtId="0" fontId="28" fillId="0" borderId="1" xfId="0" applyAlignment="1" applyBorder="1" applyFont="1">
      <alignment horizontal="center" vertical="center"/>
    </xf>
    <xf numFmtId="0" fontId="28" fillId="0" borderId="1" xfId="0" applyAlignment="1" applyBorder="1" applyFont="1">
      <alignment horizontal="center" vertical="center" wrapText="1"/>
    </xf>
    <xf numFmtId="0" fontId="28" fillId="0" borderId="6" xfId="0" applyAlignment="1" applyBorder="1" applyFont="1">
      <alignment vertical="center"/>
    </xf>
    <xf numFmtId="0" fontId="28" fillId="0" borderId="21" xfId="0" applyAlignment="1" applyBorder="1" applyFont="1">
      <alignment horizontal="center" vertical="center"/>
    </xf>
    <xf numFmtId="0" fontId="28" fillId="3" borderId="6" xfId="0" applyAlignment="1" applyBorder="1" applyFont="1" applyFill="1">
      <alignment horizontal="center" vertical="center"/>
    </xf>
    <xf numFmtId="0" fontId="28" fillId="3" borderId="0" xfId="0" applyAlignment="1" applyFont="1" applyFill="1">
      <alignment horizontal="center" vertical="center"/>
    </xf>
    <xf numFmtId="0" fontId="28" fillId="3" borderId="0" xfId="0" applyAlignment="1" applyFont="1" applyFill="1">
      <alignment horizontal="center" vertical="center" wrapText="1"/>
    </xf>
    <xf numFmtId="49" fontId="28" fillId="3" borderId="0" xfId="0" applyAlignment="1" applyFont="1" applyNumberFormat="1" applyFill="1">
      <alignment horizontal="center" vertical="center"/>
    </xf>
    <xf numFmtId="17" fontId="28" fillId="0" borderId="0" xfId="0" applyAlignment="1" applyFont="1" applyNumberFormat="1">
      <alignment horizontal="center" vertical="center"/>
    </xf>
    <xf numFmtId="17" fontId="28" fillId="3" borderId="0" xfId="0" applyAlignment="1" applyFont="1" applyNumberFormat="1" applyFill="1">
      <alignment horizontal="center" vertical="center"/>
    </xf>
    <xf numFmtId="17" fontId="28" fillId="3" borderId="0" xfId="0" applyAlignment="1" applyFont="1" applyNumberFormat="1" applyFill="1">
      <alignment horizontal="center" vertical="center" wrapText="1"/>
    </xf>
    <xf numFmtId="49" fontId="28" fillId="3" borderId="0" xfId="0" applyAlignment="1" applyFont="1" applyNumberFormat="1" applyFill="1">
      <alignment horizontal="center" vertical="center" wrapText="1"/>
    </xf>
    <xf numFmtId="0" fontId="27" fillId="0" borderId="0" xfId="0" applyFont="1"/>
    <xf numFmtId="0" fontId="28" fillId="0" borderId="0" xfId="0" applyFont="1"/>
    <xf numFmtId="0" fontId="27" fillId="0" borderId="0" xfId="0" applyAlignment="1" applyFont="1">
      <alignment horizontal="right" vertical="center"/>
    </xf>
    <xf numFmtId="0" fontId="26" fillId="0" borderId="5" xfId="0" applyAlignment="1" applyBorder="1" applyFont="1">
      <alignment vertical="center"/>
    </xf>
    <xf numFmtId="0" fontId="28" fillId="0" borderId="5" xfId="0" applyAlignment="1" applyBorder="1" applyFont="1">
      <alignment vertical="center"/>
    </xf>
    <xf numFmtId="0" fontId="28" fillId="0" borderId="5" xfId="0" applyAlignment="1" applyBorder="1" applyFont="1">
      <alignment vertical="center" wrapText="1"/>
    </xf>
    <xf numFmtId="0" fontId="28" fillId="0" borderId="3" xfId="0" applyAlignment="1" applyBorder="1" applyFont="1">
      <alignment vertical="center"/>
    </xf>
    <xf numFmtId="0" fontId="28" fillId="0" borderId="5" xfId="0" applyAlignment="1" applyBorder="1" applyFont="1">
      <alignment horizontal="center" vertical="center"/>
    </xf>
    <xf numFmtId="0" fontId="28" fillId="0" borderId="5" xfId="0" applyAlignment="1" applyBorder="1" applyFont="1">
      <alignment horizontal="center" vertical="center" wrapText="1"/>
    </xf>
    <xf numFmtId="164" fontId="28" fillId="0" borderId="0" xfId="0" applyAlignment="1" applyFont="1" applyNumberFormat="1">
      <alignment horizontal="center" vertical="center"/>
    </xf>
    <xf numFmtId="164" fontId="28" fillId="0" borderId="3" xfId="0" applyAlignment="1" applyBorder="1" applyFont="1" applyNumberFormat="1">
      <alignment horizontal="center" vertical="center"/>
    </xf>
    <xf numFmtId="164" fontId="28" fillId="4" borderId="3" xfId="0" applyAlignment="1" applyBorder="1" applyFont="1" applyNumberFormat="1" applyFill="1">
      <alignment horizontal="center" vertical="center"/>
    </xf>
    <xf numFmtId="2" fontId="28" fillId="0" borderId="3" xfId="0" applyAlignment="1" applyBorder="1" applyFont="1" applyNumberFormat="1">
      <alignment horizontal="center" vertical="center"/>
    </xf>
    <xf numFmtId="9" fontId="28" fillId="4" borderId="3" xfId="0" applyAlignment="1" applyBorder="1" applyFont="1" applyNumberFormat="1" applyFill="1">
      <alignment horizontal="center" vertical="center"/>
    </xf>
    <xf numFmtId="0" fontId="28" fillId="0" borderId="0" xfId="0" applyAlignment="1" applyFont="1">
      <alignment horizontal="center"/>
    </xf>
    <xf numFmtId="0" fontId="28" fillId="0" borderId="0" xfId="0" applyAlignment="1" applyFont="1">
      <alignment horizontal="center" vertical="center"/>
    </xf>
    <xf numFmtId="0" fontId="28" fillId="0" borderId="21" xfId="0" applyAlignment="1" applyBorder="1" applyFont="1">
      <alignment vertical="center"/>
    </xf>
    <xf numFmtId="49" fontId="28" fillId="0" borderId="6" xfId="0" applyAlignment="1" applyBorder="1" applyFont="1" applyNumberFormat="1">
      <alignment horizontal="center" vertical="center"/>
    </xf>
    <xf numFmtId="0" fontId="28" fillId="0" borderId="6" xfId="0" applyAlignment="1" applyBorder="1" applyFont="1">
      <alignment horizontal="center" vertical="center" wrapText="1"/>
    </xf>
    <xf numFmtId="0" fontId="0" fillId="0" borderId="21" xfId="0" applyAlignment="1" applyBorder="1">
      <alignment vertical="center"/>
    </xf>
    <xf numFmtId="0" fontId="0" fillId="0" borderId="21" xfId="0" applyAlignment="1" applyBorder="1">
      <alignment horizontal="center" vertical="center"/>
    </xf>
    <xf numFmtId="0" fontId="0" fillId="0" borderId="6" xfId="0" applyAlignment="1" applyBorder="1">
      <alignment horizontal="center" vertical="center"/>
    </xf>
    <xf numFmtId="0" fontId="0" fillId="3" borderId="6" xfId="0" applyAlignment="1" applyBorder="1" applyFill="1">
      <alignment horizontal="center" vertical="center"/>
    </xf>
    <xf numFmtId="0" fontId="27" fillId="0" borderId="22" xfId="0" applyAlignment="1" applyBorder="1" applyFont="1">
      <alignment vertical="center"/>
    </xf>
    <xf numFmtId="0" fontId="0" fillId="0" borderId="23" xfId="0" applyAlignment="1" applyBorder="1">
      <alignment vertical="center"/>
    </xf>
    <xf numFmtId="0" fontId="5" fillId="0" borderId="24" xfId="0" applyAlignment="1" applyBorder="1" applyFont="1">
      <alignment horizontal="right" vertical="center"/>
    </xf>
    <xf numFmtId="0" fontId="27" fillId="0" borderId="18" xfId="0" applyAlignment="1" applyBorder="1" applyFont="1">
      <alignment vertical="center"/>
    </xf>
    <xf numFmtId="0" fontId="5" fillId="0" borderId="25" xfId="0" applyAlignment="1" applyBorder="1" applyFont="1">
      <alignment horizontal="right" vertical="center"/>
    </xf>
    <xf numFmtId="0" fontId="2" fillId="0" borderId="25" xfId="0" applyAlignment="1" applyBorder="1" applyFont="1">
      <alignment horizontal="center" vertical="center" wrapText="1"/>
    </xf>
    <xf numFmtId="0" fontId="26" fillId="0" borderId="20" xfId="0" applyAlignment="1" applyBorder="1" applyFont="1">
      <alignment vertical="center"/>
    </xf>
    <xf numFmtId="0" fontId="28" fillId="0" borderId="18" xfId="0" applyAlignment="1" applyBorder="1" applyFont="1" quotePrefix="1">
      <alignment vertical="center"/>
    </xf>
    <xf numFmtId="0" fontId="26" fillId="0" borderId="18" xfId="0" applyAlignment="1" applyBorder="1" applyFont="1" quotePrefix="1">
      <alignment vertical="center"/>
    </xf>
    <xf numFmtId="0" fontId="0" fillId="3" borderId="0" xfId="0" applyAlignment="1" applyFill="1">
      <alignment vertical="center"/>
    </xf>
    <xf numFmtId="0" fontId="26" fillId="0" borderId="18" xfId="0" applyAlignment="1" applyBorder="1" applyFont="1">
      <alignment vertical="center"/>
    </xf>
    <xf numFmtId="0" fontId="28" fillId="0" borderId="26" xfId="0" applyAlignment="1" applyBorder="1" applyFont="1">
      <alignment vertical="center"/>
    </xf>
    <xf numFmtId="0" fontId="28" fillId="0" borderId="26" xfId="0" applyAlignment="1" applyBorder="1" applyFont="1">
      <alignment horizontal="center" vertical="center"/>
    </xf>
    <xf numFmtId="49" fontId="28" fillId="0" borderId="5" xfId="0" applyAlignment="1" applyBorder="1" applyFont="1" applyNumberFormat="1">
      <alignment horizontal="center" vertical="center"/>
    </xf>
    <xf numFmtId="49" fontId="28" fillId="3" borderId="5" xfId="0" applyAlignment="1" applyBorder="1" applyFont="1" applyNumberFormat="1" applyFill="1">
      <alignment horizontal="center" vertical="center" wrapText="1"/>
    </xf>
    <xf numFmtId="0" fontId="18" fillId="0" borderId="0" xfId="0" applyAlignment="1" applyFont="1">
      <alignment vertical="center"/>
    </xf>
    <xf numFmtId="0" fontId="2" fillId="0" borderId="0" xfId="0" applyAlignment="1" applyFont="1">
      <alignment vertical="center" textRotation="90" wrapText="1"/>
    </xf>
    <xf numFmtId="0" fontId="34" fillId="0" borderId="0" xfId="0" applyAlignment="1" applyFont="1">
      <alignment horizontal="center" vertical="center" wrapText="1"/>
    </xf>
    <xf numFmtId="0" fontId="0" fillId="0" borderId="4" xfId="0" applyAlignment="1" applyBorder="1">
      <alignment vertical="center" wrapText="1"/>
    </xf>
    <xf numFmtId="0" fontId="0" fillId="0" borderId="27" xfId="0" applyAlignment="1" applyBorder="1">
      <alignment vertical="center" wrapText="1"/>
    </xf>
    <xf numFmtId="0" fontId="0" fillId="0" borderId="28" xfId="0" applyAlignment="1" applyBorder="1">
      <alignment vertical="center" wrapText="1"/>
    </xf>
    <xf numFmtId="0" fontId="2" fillId="0" borderId="15" xfId="0" applyAlignment="1" applyBorder="1" applyFont="1">
      <alignment horizontal="center" vertical="center" textRotation="90" wrapText="1"/>
    </xf>
    <xf numFmtId="0" fontId="13" fillId="3" borderId="25" xfId="0" applyAlignment="1" applyBorder="1" applyFont="1" applyFill="1">
      <alignment horizontal="center" vertical="center"/>
    </xf>
    <xf numFmtId="0" fontId="12" fillId="3" borderId="25" xfId="0" applyAlignment="1" applyBorder="1" applyFont="1" applyFill="1">
      <alignment horizontal="center" vertical="center"/>
    </xf>
    <xf numFmtId="0" fontId="3" fillId="3" borderId="25" xfId="0" applyAlignment="1" applyBorder="1" applyFont="1" applyFill="1">
      <alignment horizontal="center" vertical="center"/>
    </xf>
    <xf numFmtId="0" fontId="0" fillId="3" borderId="0" xfId="0" applyAlignment="1" applyFill="1">
      <alignment vertical="center" wrapText="1"/>
    </xf>
    <xf numFmtId="0" fontId="35" fillId="0" borderId="0" xfId="0" applyAlignment="1" applyFont="1">
      <alignment vertical="center"/>
    </xf>
    <xf numFmtId="0" fontId="36" fillId="0" borderId="5" xfId="0" applyAlignment="1" applyBorder="1" applyFont="1">
      <alignment vertical="center"/>
    </xf>
    <xf numFmtId="0" fontId="36" fillId="0" borderId="0" xfId="0" applyAlignment="1" applyFont="1">
      <alignment vertical="center"/>
    </xf>
    <xf numFmtId="0" fontId="18" fillId="0" borderId="5" xfId="0" applyAlignment="1" applyBorder="1" applyFont="1">
      <alignment vertical="center"/>
    </xf>
    <xf numFmtId="0" fontId="35" fillId="0" borderId="0" xfId="0" applyAlignment="1" applyFont="1">
      <alignment vertical="center" wrapText="1"/>
    </xf>
    <xf numFmtId="0" fontId="15" fillId="0" borderId="0" xfId="0" applyAlignment="1" applyFont="1">
      <alignment vertical="center" wrapText="1"/>
    </xf>
    <xf numFmtId="0" fontId="15" fillId="11" borderId="29" xfId="0" applyAlignment="1" applyBorder="1" applyFont="1" applyFill="1">
      <alignment horizontal="center" wrapText="1"/>
    </xf>
    <xf numFmtId="0" fontId="37" fillId="7" borderId="15" xfId="0" applyAlignment="1" applyBorder="1" applyFont="1" applyFill="1">
      <alignment horizontal="center" vertical="center"/>
    </xf>
    <xf numFmtId="0" fontId="37" fillId="10" borderId="15" xfId="0" applyAlignment="1" applyBorder="1" applyFont="1" applyFill="1">
      <alignment horizontal="center" vertical="center"/>
    </xf>
    <xf numFmtId="0" fontId="15" fillId="11" borderId="15" xfId="0" applyAlignment="1" applyBorder="1" applyFont="1" applyFill="1">
      <alignment horizontal="center"/>
    </xf>
    <xf numFmtId="0" fontId="37" fillId="6" borderId="15" xfId="0" applyAlignment="1" applyBorder="1" applyFont="1" applyFill="1">
      <alignment horizontal="center" vertical="center"/>
    </xf>
    <xf numFmtId="0" fontId="37" fillId="8" borderId="15" xfId="0" applyAlignment="1" applyBorder="1" applyFont="1" applyFill="1">
      <alignment horizontal="center" vertical="center"/>
    </xf>
    <xf numFmtId="0" fontId="37" fillId="10" borderId="16" xfId="0" applyAlignment="1" applyBorder="1" applyFont="1" applyFill="1">
      <alignment horizontal="center" vertical="center"/>
    </xf>
    <xf numFmtId="0" fontId="37" fillId="7" borderId="16" xfId="0" applyAlignment="1" applyBorder="1" applyFont="1" applyFill="1">
      <alignment horizontal="center" vertical="center"/>
    </xf>
    <xf numFmtId="0" fontId="37" fillId="6" borderId="14" xfId="0" applyAlignment="1" applyBorder="1" applyFont="1" applyFill="1">
      <alignment horizontal="center" vertical="center"/>
    </xf>
    <xf numFmtId="0" fontId="15" fillId="0" borderId="6" xfId="0" applyAlignment="1" applyBorder="1" applyFont="1">
      <alignment vertical="center" wrapText="1"/>
    </xf>
    <xf numFmtId="0" fontId="15" fillId="11" borderId="17" xfId="0" applyAlignment="1" applyBorder="1" applyFont="1" applyFill="1">
      <alignment horizontal="center"/>
    </xf>
    <xf numFmtId="0" fontId="37" fillId="11" borderId="30" xfId="0" applyAlignment="1" applyBorder="1" applyFont="1" applyFill="1">
      <alignment horizontal="center" vertical="center"/>
    </xf>
    <xf numFmtId="0" fontId="37" fillId="8" borderId="30" xfId="0" applyAlignment="1" applyBorder="1" applyFont="1" applyFill="1">
      <alignment horizontal="center" vertical="center"/>
    </xf>
    <xf numFmtId="0" fontId="37" fillId="8" borderId="31" xfId="0" applyAlignment="1" applyBorder="1" applyFont="1" applyFill="1">
      <alignment horizontal="center" vertical="center"/>
    </xf>
    <xf numFmtId="0" fontId="37" fillId="11" borderId="15" xfId="0" applyAlignment="1" applyBorder="1" applyFont="1" applyFill="1">
      <alignment horizontal="center" vertical="center"/>
    </xf>
    <xf numFmtId="0" fontId="37" fillId="6" borderId="16" xfId="0" applyAlignment="1" applyBorder="1" applyFont="1" applyFill="1">
      <alignment horizontal="center" vertical="center"/>
    </xf>
    <xf numFmtId="0" fontId="37" fillId="10" borderId="14" xfId="0" applyAlignment="1" applyBorder="1" applyFont="1" applyFill="1">
      <alignment horizontal="center" vertical="center"/>
    </xf>
    <xf numFmtId="0" fontId="37" fillId="11" borderId="17" xfId="0" applyAlignment="1" applyBorder="1" applyFont="1" applyFill="1">
      <alignment horizontal="center" vertical="center"/>
    </xf>
    <xf numFmtId="0" fontId="37" fillId="3" borderId="17" xfId="0" applyAlignment="1" applyBorder="1" applyFont="1" applyFill="1">
      <alignment horizontal="center" vertical="center"/>
    </xf>
    <xf numFmtId="0" fontId="36" fillId="0" borderId="0" xfId="0" applyAlignment="1" applyFont="1">
      <alignment vertical="center" wrapText="1"/>
    </xf>
    <xf numFmtId="0" fontId="18" fillId="0" borderId="0" xfId="0" applyAlignment="1" applyFont="1">
      <alignment vertical="center" wrapText="1"/>
    </xf>
    <xf numFmtId="0" fontId="18" fillId="0" borderId="6" xfId="0" applyAlignment="1" applyBorder="1" applyFont="1">
      <alignment vertical="center" wrapText="1"/>
    </xf>
    <xf numFmtId="0" fontId="36" fillId="0" borderId="1" xfId="0" applyAlignment="1" applyBorder="1" applyFont="1">
      <alignment vertical="center" wrapText="1"/>
    </xf>
    <xf numFmtId="0" fontId="18" fillId="0" borderId="1" xfId="0" applyAlignment="1" applyBorder="1" applyFont="1">
      <alignment vertical="center"/>
    </xf>
    <xf numFmtId="0" fontId="18" fillId="0" borderId="0" xfId="0" applyAlignment="1" applyFont="1" quotePrefix="1">
      <alignment vertical="center" wrapText="1"/>
    </xf>
    <xf numFmtId="0" fontId="25" fillId="11" borderId="30" xfId="0" applyAlignment="1" applyBorder="1" applyFont="1" applyFill="1">
      <alignment horizontal="center" vertical="center"/>
    </xf>
    <xf numFmtId="0" fontId="25" fillId="8" borderId="15" xfId="0" applyAlignment="1" applyBorder="1" applyFont="1" applyFill="1">
      <alignment horizontal="center" vertical="center"/>
    </xf>
    <xf numFmtId="0" fontId="25" fillId="8" borderId="30" xfId="0" applyAlignment="1" applyBorder="1" applyFont="1" applyFill="1">
      <alignment horizontal="center" vertical="center"/>
    </xf>
    <xf numFmtId="0" fontId="25" fillId="8" borderId="31" xfId="0" applyAlignment="1" applyBorder="1" applyFont="1" applyFill="1">
      <alignment horizontal="center" vertical="center"/>
    </xf>
    <xf numFmtId="0" fontId="25" fillId="11" borderId="15" xfId="0" applyAlignment="1" applyBorder="1" applyFont="1" applyFill="1">
      <alignment horizontal="center" vertical="center"/>
    </xf>
    <xf numFmtId="0" fontId="25" fillId="10" borderId="16" xfId="0" applyAlignment="1" applyBorder="1" applyFont="1" applyFill="1">
      <alignment horizontal="center" vertical="center"/>
    </xf>
    <xf numFmtId="0" fontId="25" fillId="11" borderId="17" xfId="0" applyAlignment="1" applyBorder="1" applyFont="1" applyFill="1">
      <alignment horizontal="center" vertical="center"/>
    </xf>
    <xf numFmtId="0" fontId="25" fillId="8" borderId="17" xfId="0" applyAlignment="1" applyBorder="1" applyFont="1" applyFill="1">
      <alignment horizontal="center" vertical="center"/>
    </xf>
    <xf numFmtId="0" fontId="25" fillId="3" borderId="17" xfId="0" applyAlignment="1" applyBorder="1" applyFont="1" applyFill="1">
      <alignment horizontal="center" vertical="center"/>
    </xf>
    <xf numFmtId="0" fontId="39" fillId="11" borderId="15" xfId="0" applyAlignment="1" applyBorder="1" applyFont="1" applyFill="1">
      <alignment horizontal="center" vertical="center" wrapText="1"/>
    </xf>
    <xf numFmtId="0" fontId="37" fillId="11" borderId="16" xfId="0" applyAlignment="1" applyBorder="1" applyFont="1" applyFill="1">
      <alignment horizontal="center" vertical="center"/>
    </xf>
    <xf numFmtId="0" fontId="39" fillId="11" borderId="17" xfId="0" applyAlignment="1" applyBorder="1" applyFont="1" applyFill="1">
      <alignment horizontal="center" vertical="center" wrapText="1"/>
    </xf>
    <xf numFmtId="0" fontId="37" fillId="11" borderId="32" xfId="0" applyAlignment="1" applyBorder="1" applyFont="1" applyFill="1">
      <alignment horizontal="center" vertical="center"/>
    </xf>
    <xf numFmtId="0" fontId="37" fillId="8" borderId="33" xfId="0" applyAlignment="1" applyBorder="1" applyFont="1" applyFill="1">
      <alignment horizontal="center" vertical="center"/>
    </xf>
    <xf numFmtId="0" fontId="25" fillId="7" borderId="30" xfId="0" applyAlignment="1" applyBorder="1" applyFont="1" applyFill="1">
      <alignment horizontal="center" vertical="center"/>
    </xf>
    <xf numFmtId="0" fontId="25" fillId="6" borderId="30" xfId="0" applyAlignment="1" applyBorder="1" applyFont="1" applyFill="1">
      <alignment horizontal="center" vertical="center"/>
    </xf>
    <xf numFmtId="0" fontId="25" fillId="7" borderId="34" xfId="0" applyAlignment="1" applyBorder="1" applyFont="1" applyFill="1">
      <alignment horizontal="center" vertical="center"/>
    </xf>
    <xf numFmtId="0" fontId="25" fillId="8" borderId="14" xfId="0" applyAlignment="1" applyBorder="1" applyFont="1" applyFill="1">
      <alignment horizontal="center" vertical="center"/>
    </xf>
    <xf numFmtId="0" fontId="25" fillId="7" borderId="32" xfId="0" applyAlignment="1" applyBorder="1" applyFont="1" applyFill="1">
      <alignment horizontal="center" vertical="center"/>
    </xf>
    <xf numFmtId="0" fontId="25" fillId="10" borderId="35" xfId="0" applyAlignment="1" applyBorder="1" applyFont="1" applyFill="1">
      <alignment horizontal="center" vertical="center"/>
    </xf>
    <xf numFmtId="0" fontId="15" fillId="11" borderId="15" xfId="0" applyAlignment="1" applyBorder="1" applyFont="1" applyFill="1">
      <alignment horizontal="center" wrapText="1"/>
    </xf>
    <xf numFmtId="0" fontId="25" fillId="6" borderId="29" xfId="0" applyAlignment="1" applyBorder="1" applyFont="1" applyFill="1">
      <alignment horizontal="center" vertical="center"/>
    </xf>
    <xf numFmtId="0" fontId="25" fillId="7" borderId="29" xfId="0" applyAlignment="1" applyBorder="1" applyFont="1" applyFill="1">
      <alignment horizontal="center" vertical="center"/>
    </xf>
    <xf numFmtId="0" fontId="25" fillId="3" borderId="15" xfId="0" applyAlignment="1" applyBorder="1" applyFont="1" applyFill="1">
      <alignment horizontal="center" vertical="center"/>
    </xf>
    <xf numFmtId="0" fontId="25" fillId="7" borderId="36" xfId="0" applyAlignment="1" applyBorder="1" applyFont="1" applyFill="1">
      <alignment horizontal="center" vertical="center"/>
    </xf>
    <xf numFmtId="0" fontId="25" fillId="7" borderId="14" xfId="0" applyAlignment="1" applyBorder="1" applyFont="1" applyFill="1">
      <alignment horizontal="center" vertical="center"/>
    </xf>
    <xf numFmtId="0" fontId="25" fillId="10" borderId="29" xfId="0" applyAlignment="1" applyBorder="1" applyFont="1" applyFill="1">
      <alignment horizontal="center" vertical="center"/>
    </xf>
    <xf numFmtId="0" fontId="25" fillId="3" borderId="29" xfId="0" applyAlignment="1" applyBorder="1" applyFont="1" applyFill="1">
      <alignment horizontal="center" vertical="center"/>
    </xf>
    <xf numFmtId="0" fontId="25" fillId="7" borderId="17" xfId="0" applyAlignment="1" applyBorder="1" applyFont="1" applyFill="1">
      <alignment horizontal="center" vertical="center"/>
    </xf>
    <xf numFmtId="0" fontId="20" fillId="8" borderId="37" xfId="0" applyAlignment="1" applyBorder="1" applyFont="1" applyFill="1">
      <alignment horizontal="center" vertical="center"/>
    </xf>
    <xf numFmtId="0" fontId="36" fillId="8" borderId="38" xfId="0" applyAlignment="1" applyBorder="1" applyFont="1" applyFill="1">
      <alignment horizontal="center" vertical="center"/>
    </xf>
    <xf numFmtId="0" fontId="36" fillId="12" borderId="38" xfId="0" applyAlignment="1" applyBorder="1" applyFont="1" applyFill="1">
      <alignment horizontal="center" vertical="center"/>
    </xf>
    <xf numFmtId="0" fontId="20" fillId="8" borderId="33" xfId="0" applyAlignment="1" applyBorder="1" applyFont="1" applyFill="1">
      <alignment horizontal="center" vertical="center" textRotation="90" wrapText="1"/>
    </xf>
    <xf numFmtId="0" fontId="20" fillId="12" borderId="33" xfId="0" applyAlignment="1" applyBorder="1" applyFont="1" applyFill="1">
      <alignment horizontal="center" vertical="center" textRotation="90" wrapText="1"/>
    </xf>
    <xf numFmtId="0" fontId="40" fillId="8" borderId="33" xfId="0" applyAlignment="1" applyBorder="1" applyFont="1" applyFill="1">
      <alignment horizontal="center" vertical="center" wrapText="1"/>
    </xf>
    <xf numFmtId="0" fontId="40" fillId="12" borderId="33" xfId="0" applyAlignment="1" applyBorder="1" applyFont="1" applyFill="1">
      <alignment horizontal="center" vertical="center" wrapText="1"/>
    </xf>
    <xf numFmtId="0" fontId="40" fillId="8" borderId="39" xfId="0" applyAlignment="1" applyBorder="1" applyFont="1" applyFill="1">
      <alignment horizontal="center" vertical="center" wrapText="1"/>
    </xf>
    <xf numFmtId="0" fontId="40" fillId="12" borderId="39" xfId="0" applyAlignment="1" applyBorder="1" applyFont="1" applyFill="1">
      <alignment horizontal="center" vertical="center" wrapText="1"/>
    </xf>
    <xf numFmtId="0" fontId="40" fillId="0" borderId="0" xfId="0" applyAlignment="1" applyFont="1">
      <alignment horizontal="center" vertical="center" wrapText="1"/>
    </xf>
    <xf numFmtId="0" fontId="40" fillId="8" borderId="40" xfId="0" applyAlignment="1" applyBorder="1" applyFont="1" applyFill="1">
      <alignment horizontal="center" vertical="center" wrapText="1"/>
    </xf>
    <xf numFmtId="0" fontId="20" fillId="12" borderId="40" xfId="0" applyAlignment="1" applyBorder="1" applyFont="1" applyFill="1">
      <alignment horizontal="center" vertical="center" wrapText="1"/>
    </xf>
    <xf numFmtId="0" fontId="20" fillId="13" borderId="37" xfId="0" applyAlignment="1" applyBorder="1" applyFont="1" applyFill="1">
      <alignment horizontal="center" vertical="center"/>
    </xf>
    <xf numFmtId="0" fontId="20" fillId="13" borderId="41" xfId="0" applyAlignment="1" applyBorder="1" applyFont="1" applyFill="1">
      <alignment horizontal="center" vertical="center"/>
    </xf>
    <xf numFmtId="0" fontId="40" fillId="13" borderId="42" xfId="0" applyAlignment="1" applyBorder="1" applyFont="1" applyFill="1">
      <alignment horizontal="center" vertical="center" wrapText="1"/>
    </xf>
    <xf numFmtId="0" fontId="40" fillId="13" borderId="43" xfId="0" applyAlignment="1" applyBorder="1" applyFont="1" applyFill="1">
      <alignment horizontal="center" vertical="center" wrapText="1"/>
    </xf>
    <xf numFmtId="0" fontId="40" fillId="13" borderId="44" xfId="0" applyAlignment="1" applyBorder="1" applyFont="1" applyFill="1">
      <alignment horizontal="center" vertical="center" wrapText="1"/>
    </xf>
    <xf numFmtId="0" fontId="40" fillId="13" borderId="45" xfId="0" applyAlignment="1" applyBorder="1" applyFont="1" applyFill="1">
      <alignment horizontal="center" vertical="center" wrapText="1"/>
    </xf>
    <xf numFmtId="0" fontId="40" fillId="13" borderId="46" xfId="0" applyAlignment="1" applyBorder="1" applyFont="1" applyFill="1">
      <alignment horizontal="center" vertical="center" wrapText="1"/>
    </xf>
    <xf numFmtId="0" fontId="40" fillId="13" borderId="47" xfId="0" applyAlignment="1" applyBorder="1" applyFont="1" applyFill="1">
      <alignment horizontal="center" vertical="center" wrapText="1"/>
    </xf>
    <xf numFmtId="0" fontId="40" fillId="13" borderId="48" xfId="0" applyAlignment="1" applyBorder="1" applyFont="1" applyFill="1">
      <alignment horizontal="center" vertical="center" wrapText="1"/>
    </xf>
    <xf numFmtId="0" fontId="40" fillId="13" borderId="49" xfId="0" applyAlignment="1" applyBorder="1" applyFont="1" applyFill="1">
      <alignment horizontal="center" vertical="center" wrapText="1"/>
    </xf>
    <xf numFmtId="0" fontId="40" fillId="13" borderId="50" xfId="0" applyAlignment="1" applyBorder="1" applyFont="1" applyFill="1">
      <alignment horizontal="center" vertical="center" wrapText="1"/>
    </xf>
    <xf numFmtId="0" fontId="36" fillId="13" borderId="51" xfId="0" applyAlignment="1" applyBorder="1" applyFont="1" applyFill="1">
      <alignment horizontal="center" vertical="center"/>
    </xf>
    <xf numFmtId="0" fontId="20" fillId="8" borderId="41" xfId="0" applyAlignment="1" applyBorder="1" applyFont="1" applyFill="1">
      <alignment horizontal="center" vertical="center"/>
    </xf>
    <xf numFmtId="0" fontId="40" fillId="8" borderId="42" xfId="0" applyAlignment="1" applyBorder="1" applyFont="1" applyFill="1">
      <alignment horizontal="center" vertical="center" wrapText="1"/>
    </xf>
    <xf numFmtId="0" fontId="40" fillId="8" borderId="44" xfId="0" applyAlignment="1" applyBorder="1" applyFont="1" applyFill="1">
      <alignment horizontal="center" vertical="center" wrapText="1"/>
    </xf>
    <xf numFmtId="0" fontId="40" fillId="8" borderId="45" xfId="0" applyAlignment="1" applyBorder="1" applyFont="1" applyFill="1">
      <alignment horizontal="center" vertical="center" wrapText="1"/>
    </xf>
    <xf numFmtId="0" fontId="40" fillId="8" borderId="47" xfId="0" applyAlignment="1" applyBorder="1" applyFont="1" applyFill="1">
      <alignment horizontal="center" vertical="center" wrapText="1"/>
    </xf>
    <xf numFmtId="0" fontId="40" fillId="8" borderId="48" xfId="0" applyAlignment="1" applyBorder="1" applyFont="1" applyFill="1">
      <alignment horizontal="center" vertical="center" wrapText="1"/>
    </xf>
    <xf numFmtId="0" fontId="40" fillId="8" borderId="50" xfId="0" applyAlignment="1" applyBorder="1" applyFont="1" applyFill="1">
      <alignment horizontal="center" vertical="center" wrapText="1"/>
    </xf>
    <xf numFmtId="0" fontId="20" fillId="14" borderId="38" xfId="0" applyAlignment="1" applyBorder="1" applyFont="1" applyFill="1">
      <alignment horizontal="center" vertical="center"/>
    </xf>
    <xf numFmtId="0" fontId="20" fillId="15" borderId="37" xfId="0" applyAlignment="1" applyBorder="1" applyFont="1" applyFill="1">
      <alignment horizontal="center" vertical="center"/>
    </xf>
    <xf numFmtId="0" fontId="36" fillId="15" borderId="51" xfId="0" applyAlignment="1" applyBorder="1" applyFont="1" applyFill="1">
      <alignment horizontal="center" vertical="center"/>
    </xf>
    <xf numFmtId="0" fontId="20" fillId="15" borderId="41" xfId="0" applyAlignment="1" applyBorder="1" applyFont="1" applyFill="1">
      <alignment horizontal="center" vertical="center"/>
    </xf>
    <xf numFmtId="0" fontId="20" fillId="14" borderId="33" xfId="0" applyAlignment="1" applyBorder="1" applyFont="1" applyFill="1">
      <alignment horizontal="center" vertical="center" textRotation="90" wrapText="1"/>
    </xf>
    <xf numFmtId="0" fontId="40" fillId="14" borderId="33" xfId="0" applyAlignment="1" applyBorder="1" applyFont="1" applyFill="1">
      <alignment horizontal="center" vertical="center" wrapText="1"/>
    </xf>
    <xf numFmtId="0" fontId="40" fillId="15" borderId="42" xfId="0" applyAlignment="1" applyBorder="1" applyFont="1" applyFill="1">
      <alignment horizontal="center" vertical="center" wrapText="1"/>
    </xf>
    <xf numFmtId="0" fontId="40" fillId="15" borderId="43" xfId="0" applyAlignment="1" applyBorder="1" applyFont="1" applyFill="1">
      <alignment horizontal="center" vertical="center" wrapText="1"/>
    </xf>
    <xf numFmtId="0" fontId="40" fillId="15" borderId="44" xfId="0" applyAlignment="1" applyBorder="1" applyFont="1" applyFill="1">
      <alignment horizontal="center" vertical="center" wrapText="1"/>
    </xf>
    <xf numFmtId="0" fontId="40" fillId="14" borderId="39" xfId="0" applyAlignment="1" applyBorder="1" applyFont="1" applyFill="1">
      <alignment horizontal="center" vertical="center" wrapText="1"/>
    </xf>
    <xf numFmtId="0" fontId="40" fillId="15" borderId="45" xfId="0" applyAlignment="1" applyBorder="1" applyFont="1" applyFill="1">
      <alignment horizontal="center" vertical="center" wrapText="1"/>
    </xf>
    <xf numFmtId="0" fontId="40" fillId="15" borderId="46" xfId="0" applyAlignment="1" applyBorder="1" applyFont="1" applyFill="1">
      <alignment horizontal="center" vertical="center" wrapText="1"/>
    </xf>
    <xf numFmtId="0" fontId="40" fillId="15" borderId="47" xfId="0" applyAlignment="1" applyBorder="1" applyFont="1" applyFill="1">
      <alignment horizontal="center" vertical="center" wrapText="1"/>
    </xf>
    <xf numFmtId="0" fontId="40" fillId="14" borderId="40" xfId="0" applyAlignment="1" applyBorder="1" applyFont="1" applyFill="1">
      <alignment horizontal="center" vertical="center" wrapText="1"/>
    </xf>
    <xf numFmtId="0" fontId="40" fillId="15" borderId="48" xfId="0" applyAlignment="1" applyBorder="1" applyFont="1" applyFill="1">
      <alignment horizontal="center" vertical="center" wrapText="1"/>
    </xf>
    <xf numFmtId="0" fontId="40" fillId="15" borderId="49" xfId="0" applyAlignment="1" applyBorder="1" applyFont="1" applyFill="1">
      <alignment horizontal="center" vertical="center" wrapText="1"/>
    </xf>
    <xf numFmtId="0" fontId="40" fillId="15" borderId="50" xfId="0" applyAlignment="1" applyBorder="1" applyFont="1" applyFill="1">
      <alignment horizontal="center" vertical="center" wrapText="1"/>
    </xf>
    <xf numFmtId="0" fontId="20" fillId="9" borderId="37" xfId="0" applyAlignment="1" applyBorder="1" applyFont="1" applyFill="1">
      <alignment horizontal="center" vertical="center"/>
    </xf>
    <xf numFmtId="0" fontId="20" fillId="9" borderId="41" xfId="0" applyAlignment="1" applyBorder="1" applyFont="1" applyFill="1">
      <alignment horizontal="center" vertical="center"/>
    </xf>
    <xf numFmtId="0" fontId="36" fillId="16" borderId="52" xfId="0" applyAlignment="1" applyBorder="1" applyFont="1" applyFill="1">
      <alignment horizontal="center" vertical="center"/>
    </xf>
    <xf numFmtId="0" fontId="20" fillId="16" borderId="3" xfId="0" applyAlignment="1" applyBorder="1" applyFont="1" applyFill="1">
      <alignment horizontal="center" vertical="center" textRotation="90" wrapText="1"/>
    </xf>
    <xf numFmtId="0" fontId="40" fillId="9" borderId="42" xfId="0" applyAlignment="1" applyBorder="1" applyFont="1" applyFill="1">
      <alignment horizontal="center" vertical="center" wrapText="1"/>
    </xf>
    <xf numFmtId="0" fontId="40" fillId="9" borderId="44" xfId="0" applyAlignment="1" applyBorder="1" applyFont="1" applyFill="1">
      <alignment horizontal="center" vertical="center" wrapText="1"/>
    </xf>
    <xf numFmtId="0" fontId="40" fillId="16" borderId="3" xfId="0" applyAlignment="1" applyBorder="1" applyFont="1" applyFill="1">
      <alignment horizontal="center" vertical="center" wrapText="1"/>
    </xf>
    <xf numFmtId="0" fontId="40" fillId="9" borderId="45" xfId="0" applyAlignment="1" applyBorder="1" applyFont="1" applyFill="1">
      <alignment horizontal="center" vertical="center" wrapText="1"/>
    </xf>
    <xf numFmtId="0" fontId="40" fillId="9" borderId="47" xfId="0" applyAlignment="1" applyBorder="1" applyFont="1" applyFill="1">
      <alignment horizontal="center" vertical="center" wrapText="1"/>
    </xf>
    <xf numFmtId="0" fontId="40" fillId="16" borderId="53" xfId="0" applyAlignment="1" applyBorder="1" applyFont="1" applyFill="1">
      <alignment horizontal="center" vertical="center" wrapText="1"/>
    </xf>
    <xf numFmtId="0" fontId="40" fillId="16" borderId="54" xfId="0" applyAlignment="1" applyBorder="1" applyFont="1" applyFill="1">
      <alignment horizontal="center" vertical="center" wrapText="1"/>
    </xf>
    <xf numFmtId="0" fontId="20" fillId="17" borderId="37" xfId="0" applyAlignment="1" applyBorder="1" applyFont="1" applyFill="1">
      <alignment horizontal="center" vertical="center"/>
    </xf>
    <xf numFmtId="0" fontId="20" fillId="17" borderId="41" xfId="0" applyAlignment="1" applyBorder="1" applyFont="1" applyFill="1">
      <alignment horizontal="center" vertical="center"/>
    </xf>
    <xf numFmtId="0" fontId="20" fillId="18" borderId="55" xfId="0" applyAlignment="1" applyBorder="1" applyFont="1" applyFill="1">
      <alignment horizontal="center" vertical="center"/>
    </xf>
    <xf numFmtId="0" fontId="20" fillId="19" borderId="56" xfId="0" applyAlignment="1" applyBorder="1" applyFont="1" applyFill="1">
      <alignment horizontal="center" vertical="center"/>
    </xf>
    <xf numFmtId="0" fontId="36" fillId="19" borderId="57" xfId="0" applyAlignment="1" applyBorder="1" applyFont="1" applyFill="1">
      <alignment horizontal="center" vertical="center"/>
    </xf>
    <xf numFmtId="0" fontId="20" fillId="19" borderId="58" xfId="0" applyAlignment="1" applyBorder="1" applyFont="1" applyFill="1">
      <alignment horizontal="center" vertical="center"/>
    </xf>
    <xf numFmtId="0" fontId="20" fillId="18" borderId="59" xfId="0" applyAlignment="1" applyBorder="1" applyFont="1" applyFill="1">
      <alignment horizontal="center" vertical="center" textRotation="90" wrapText="1"/>
    </xf>
    <xf numFmtId="0" fontId="40" fillId="17" borderId="42" xfId="0" applyAlignment="1" applyBorder="1" applyFont="1" applyFill="1">
      <alignment horizontal="center" vertical="center" wrapText="1"/>
    </xf>
    <xf numFmtId="0" fontId="40" fillId="17" borderId="44" xfId="0" applyAlignment="1" applyBorder="1" applyFont="1" applyFill="1">
      <alignment horizontal="center" vertical="center" wrapText="1"/>
    </xf>
    <xf numFmtId="0" fontId="40" fillId="18" borderId="59" xfId="0" applyAlignment="1" applyBorder="1" applyFont="1" applyFill="1">
      <alignment horizontal="center" vertical="center" wrapText="1"/>
    </xf>
    <xf numFmtId="0" fontId="40" fillId="19" borderId="60" xfId="0" applyAlignment="1" applyBorder="1" applyFont="1" applyFill="1">
      <alignment horizontal="center" vertical="center" wrapText="1"/>
    </xf>
    <xf numFmtId="0" fontId="40" fillId="19" borderId="17" xfId="0" applyAlignment="1" applyBorder="1" applyFont="1" applyFill="1">
      <alignment horizontal="center" vertical="center" wrapText="1"/>
    </xf>
    <xf numFmtId="0" fontId="40" fillId="19" borderId="61" xfId="0" applyAlignment="1" applyBorder="1" applyFont="1" applyFill="1">
      <alignment horizontal="center" vertical="center" wrapText="1"/>
    </xf>
    <xf numFmtId="0" fontId="40" fillId="19" borderId="42" xfId="0" applyAlignment="1" applyBorder="1" applyFont="1" applyFill="1">
      <alignment horizontal="center" vertical="center" wrapText="1"/>
    </xf>
    <xf numFmtId="0" fontId="40" fillId="19" borderId="43" xfId="0" applyAlignment="1" applyBorder="1" applyFont="1" applyFill="1">
      <alignment horizontal="center" vertical="center" wrapText="1"/>
    </xf>
    <xf numFmtId="0" fontId="40" fillId="19" borderId="44" xfId="0" applyAlignment="1" applyBorder="1" applyFont="1" applyFill="1">
      <alignment horizontal="center" vertical="center" wrapText="1"/>
    </xf>
    <xf numFmtId="0" fontId="40" fillId="17" borderId="45" xfId="0" applyAlignment="1" applyBorder="1" applyFont="1" applyFill="1">
      <alignment horizontal="center" vertical="center" wrapText="1"/>
    </xf>
    <xf numFmtId="0" fontId="40" fillId="17" borderId="47" xfId="0" applyAlignment="1" applyBorder="1" applyFont="1" applyFill="1">
      <alignment horizontal="center" vertical="center" wrapText="1"/>
    </xf>
    <xf numFmtId="0" fontId="40" fillId="18" borderId="62" xfId="0" applyAlignment="1" applyBorder="1" applyFont="1" applyFill="1">
      <alignment horizontal="center" vertical="center" wrapText="1"/>
    </xf>
    <xf numFmtId="0" fontId="40" fillId="19" borderId="45" xfId="0" applyAlignment="1" applyBorder="1" applyFont="1" applyFill="1">
      <alignment horizontal="center" vertical="center" wrapText="1"/>
    </xf>
    <xf numFmtId="0" fontId="40" fillId="19" borderId="46" xfId="0" applyAlignment="1" applyBorder="1" applyFont="1" applyFill="1">
      <alignment horizontal="center" vertical="center" wrapText="1"/>
    </xf>
    <xf numFmtId="0" fontId="40" fillId="19" borderId="47" xfId="0" applyAlignment="1" applyBorder="1" applyFont="1" applyFill="1">
      <alignment horizontal="center" vertical="center" wrapText="1"/>
    </xf>
    <xf numFmtId="0" fontId="40" fillId="17" borderId="48" xfId="0" applyAlignment="1" applyBorder="1" applyFont="1" applyFill="1">
      <alignment horizontal="center" vertical="center" wrapText="1"/>
    </xf>
    <xf numFmtId="0" fontId="40" fillId="17" borderId="50" xfId="0" applyAlignment="1" applyBorder="1" applyFont="1" applyFill="1">
      <alignment horizontal="center" vertical="center" wrapText="1"/>
    </xf>
    <xf numFmtId="0" fontId="40" fillId="18" borderId="63" xfId="0" applyAlignment="1" applyBorder="1" applyFont="1" applyFill="1">
      <alignment horizontal="center" vertical="center" wrapText="1"/>
    </xf>
    <xf numFmtId="0" fontId="27" fillId="0" borderId="0" xfId="0" applyAlignment="1" applyFont="1">
      <alignment horizontal="right"/>
    </xf>
    <xf numFmtId="2" fontId="28" fillId="3" borderId="3" xfId="0" applyAlignment="1" applyBorder="1" applyFont="1" applyNumberFormat="1" applyFill="1">
      <alignment horizontal="center" vertical="center"/>
    </xf>
    <xf numFmtId="0" fontId="28" fillId="2" borderId="0" xfId="0" applyAlignment="1" applyFont="1" applyFill="1">
      <alignment vertical="center"/>
    </xf>
    <xf numFmtId="0" fontId="28" fillId="0" borderId="3" xfId="0" applyAlignment="1" applyBorder="1" applyFont="1">
      <alignment vertical="top"/>
    </xf>
    <xf numFmtId="0" fontId="28" fillId="0" borderId="0" xfId="0" applyAlignment="1" applyFont="1">
      <alignment vertical="top"/>
    </xf>
    <xf numFmtId="0" fontId="32" fillId="3" borderId="3" xfId="0" applyBorder="1" applyFont="1" applyFill="1"/>
    <xf numFmtId="0" fontId="32" fillId="0" borderId="3" xfId="0" applyBorder="1" applyFont="1"/>
    <xf numFmtId="0" fontId="32" fillId="0" borderId="0" xfId="0" applyFont="1"/>
    <xf numFmtId="0" fontId="28" fillId="3" borderId="3" xfId="0" applyBorder="1" applyFont="1" applyFill="1"/>
    <xf numFmtId="0" fontId="28" fillId="3" borderId="0" xfId="0" applyFont="1" applyFill="1"/>
    <xf numFmtId="0" fontId="28" fillId="3" borderId="0" xfId="0" applyAlignment="1" applyFont="1" applyFill="1">
      <alignment horizontal="left" vertical="top"/>
    </xf>
    <xf numFmtId="0" fontId="12" fillId="3" borderId="0" xfId="0" applyAlignment="1" applyFont="1" applyFill="1">
      <alignment horizontal="center" vertical="center"/>
    </xf>
    <xf numFmtId="0" fontId="14" fillId="3" borderId="25" xfId="0" applyAlignment="1" applyBorder="1" applyFont="1" applyFill="1">
      <alignment horizontal="center" vertical="center"/>
    </xf>
    <xf numFmtId="0" fontId="0" fillId="3" borderId="5" xfId="0" applyAlignment="1" applyBorder="1" applyFill="1">
      <alignment vertical="center"/>
    </xf>
    <xf numFmtId="0" fontId="27" fillId="3" borderId="0" xfId="0" applyAlignment="1" applyFont="1" applyFill="1">
      <alignment vertical="center"/>
    </xf>
    <xf numFmtId="0" fontId="28" fillId="3" borderId="0" xfId="0" applyAlignment="1" applyFont="1" applyFill="1">
      <alignment vertical="center"/>
    </xf>
    <xf numFmtId="0" fontId="27" fillId="3" borderId="0" xfId="0" applyAlignment="1" applyFont="1" applyFill="1">
      <alignment horizontal="right" vertical="center"/>
    </xf>
    <xf numFmtId="0" fontId="29" fillId="3" borderId="0" xfId="0" applyAlignment="1" applyFont="1" applyFill="1">
      <alignment vertical="center" wrapText="1"/>
    </xf>
    <xf numFmtId="0" fontId="29" fillId="3" borderId="9" xfId="0" applyAlignment="1" applyBorder="1" applyFont="1" applyFill="1">
      <alignment horizontal="center" vertical="center" textRotation="90" wrapText="1"/>
    </xf>
    <xf numFmtId="0" fontId="29" fillId="3" borderId="15" xfId="0" applyAlignment="1" applyBorder="1" applyFont="1" applyFill="1">
      <alignment horizontal="center" vertical="center" textRotation="90" wrapText="1"/>
    </xf>
    <xf numFmtId="0" fontId="26" fillId="3" borderId="2" xfId="0" applyAlignment="1" applyBorder="1" applyFont="1" applyFill="1">
      <alignment horizontal="center" vertical="center" wrapText="1"/>
    </xf>
    <xf numFmtId="0" fontId="26" fillId="3" borderId="8" xfId="0" applyAlignment="1" applyBorder="1" applyFont="1" applyFill="1">
      <alignment horizontal="center" wrapText="1"/>
    </xf>
    <xf numFmtId="0" fontId="26" fillId="3" borderId="11" xfId="0" applyAlignment="1" applyBorder="1" applyFont="1" applyFill="1">
      <alignment horizontal="center" wrapText="1"/>
    </xf>
    <xf numFmtId="0" fontId="26" fillId="3" borderId="12" xfId="0" applyAlignment="1" applyBorder="1" applyFont="1" applyFill="1">
      <alignment horizontal="center" wrapText="1"/>
    </xf>
    <xf numFmtId="0" fontId="26" fillId="0" borderId="0" xfId="0" applyAlignment="1" applyFont="1">
      <alignment vertical="center" wrapText="1"/>
    </xf>
    <xf numFmtId="0" fontId="28" fillId="0" borderId="0" xfId="0" applyAlignment="1" applyFont="1">
      <alignment vertical="center" wrapText="1"/>
    </xf>
    <xf numFmtId="0" fontId="43" fillId="6" borderId="29" xfId="0" applyAlignment="1" applyBorder="1" applyFont="1" applyFill="1">
      <alignment horizontal="center" vertical="center"/>
    </xf>
    <xf numFmtId="0" fontId="28" fillId="11" borderId="29" xfId="0" applyAlignment="1" applyBorder="1" applyFont="1" applyFill="1">
      <alignment horizontal="center" wrapText="1"/>
    </xf>
    <xf numFmtId="0" fontId="43" fillId="3" borderId="29" xfId="0" applyAlignment="1" applyBorder="1" applyFont="1" applyFill="1">
      <alignment horizontal="center" vertical="center"/>
    </xf>
    <xf numFmtId="0" fontId="28" fillId="11" borderId="15" xfId="0" applyAlignment="1" applyBorder="1" applyFont="1" applyFill="1">
      <alignment horizontal="center" wrapText="1"/>
    </xf>
    <xf numFmtId="0" fontId="43" fillId="6" borderId="15" xfId="0" applyAlignment="1" applyBorder="1" applyFont="1" applyFill="1">
      <alignment horizontal="center" vertical="center"/>
    </xf>
    <xf numFmtId="0" fontId="28" fillId="11" borderId="15" xfId="0" applyAlignment="1" applyBorder="1" applyFont="1" applyFill="1">
      <alignment horizontal="center"/>
    </xf>
    <xf numFmtId="0" fontId="43" fillId="3" borderId="15" xfId="0" applyAlignment="1" applyBorder="1" applyFont="1" applyFill="1">
      <alignment horizontal="center" vertical="center"/>
    </xf>
    <xf numFmtId="0" fontId="28" fillId="0" borderId="6" xfId="0" applyAlignment="1" applyBorder="1" applyFont="1">
      <alignment vertical="center" wrapText="1"/>
    </xf>
    <xf numFmtId="0" fontId="43" fillId="3" borderId="17" xfId="0" applyAlignment="1" applyBorder="1" applyFont="1" applyFill="1">
      <alignment horizontal="center" vertical="center"/>
    </xf>
    <xf numFmtId="0" fontId="26" fillId="0" borderId="1" xfId="0" applyAlignment="1" applyBorder="1" applyFont="1">
      <alignment vertical="center" wrapText="1"/>
    </xf>
    <xf numFmtId="0" fontId="43" fillId="11" borderId="15" xfId="0" applyAlignment="1" applyBorder="1" applyFont="1" applyFill="1">
      <alignment horizontal="center" vertical="center"/>
    </xf>
    <xf numFmtId="0" fontId="28" fillId="0" borderId="0" xfId="0" applyAlignment="1" applyFont="1" quotePrefix="1">
      <alignment vertical="center" wrapText="1"/>
    </xf>
    <xf numFmtId="164" fontId="18" fillId="3" borderId="3" xfId="0" applyAlignment="1" applyBorder="1" applyFont="1" applyNumberFormat="1" applyFill="1">
      <alignment horizontal="center" vertical="center" wrapText="1"/>
    </xf>
    <xf numFmtId="0" fontId="43" fillId="7" borderId="29" xfId="0" applyAlignment="1" applyBorder="1" applyFont="1" applyFill="1">
      <alignment horizontal="center" vertical="center"/>
    </xf>
    <xf numFmtId="0" fontId="43" fillId="7" borderId="15" xfId="0" applyAlignment="1" applyBorder="1" applyFont="1" applyFill="1">
      <alignment horizontal="center" vertical="center"/>
    </xf>
    <xf numFmtId="0" fontId="43" fillId="7" borderId="17" xfId="0" applyAlignment="1" applyBorder="1" applyFont="1" applyFill="1">
      <alignment horizontal="center" vertical="center"/>
    </xf>
    <xf numFmtId="0" fontId="44" fillId="0" borderId="0" xfId="0" applyAlignment="1" applyFont="1">
      <alignment horizontal="right" vertical="center"/>
    </xf>
    <xf numFmtId="0" fontId="18" fillId="0" borderId="3" xfId="0" applyAlignment="1" applyBorder="1" applyFont="1">
      <alignment horizontal="center" vertical="center"/>
    </xf>
    <xf numFmtId="164" fontId="18" fillId="3" borderId="0" xfId="0" applyAlignment="1" applyFont="1" applyNumberFormat="1" applyFill="1">
      <alignment horizontal="center" vertical="center" wrapText="1"/>
    </xf>
    <xf numFmtId="0" fontId="18" fillId="3" borderId="6" xfId="0" applyAlignment="1" applyBorder="1" applyFont="1" applyFill="1">
      <alignment horizontal="center" vertical="center"/>
    </xf>
    <xf numFmtId="0" fontId="47" fillId="7" borderId="15" xfId="0" applyAlignment="1" applyBorder="1" applyFont="1" applyFill="1">
      <alignment horizontal="center" vertical="center"/>
    </xf>
    <xf numFmtId="0" fontId="47" fillId="11" borderId="15" xfId="0" applyAlignment="1" applyBorder="1" applyFont="1" applyFill="1">
      <alignment horizontal="center" vertical="center"/>
    </xf>
    <xf numFmtId="0" fontId="47" fillId="6" borderId="15" xfId="0" applyAlignment="1" applyBorder="1" applyFont="1" applyFill="1">
      <alignment horizontal="center" vertical="center"/>
    </xf>
    <xf numFmtId="0" fontId="47" fillId="3" borderId="15" xfId="0" applyAlignment="1" applyBorder="1" applyFont="1" applyFill="1">
      <alignment horizontal="center" vertical="center"/>
    </xf>
    <xf numFmtId="0" fontId="48" fillId="11" borderId="15" xfId="0" applyAlignment="1" applyBorder="1" applyFont="1" applyFill="1">
      <alignment horizontal="center" vertical="center" wrapText="1"/>
    </xf>
    <xf numFmtId="0" fontId="47" fillId="3" borderId="17" xfId="0" applyAlignment="1" applyBorder="1" applyFont="1" applyFill="1">
      <alignment horizontal="center" vertical="center"/>
    </xf>
    <xf numFmtId="0" fontId="48" fillId="11" borderId="17" xfId="0" applyAlignment="1" applyBorder="1" applyFont="1" applyFill="1">
      <alignment horizontal="center" vertical="center" wrapText="1"/>
    </xf>
    <xf numFmtId="0" fontId="47" fillId="11" borderId="17" xfId="0" applyAlignment="1" applyBorder="1" applyFont="1" applyFill="1">
      <alignment horizontal="center" vertical="center"/>
    </xf>
    <xf numFmtId="0" fontId="47" fillId="7" borderId="17" xfId="0" applyAlignment="1" applyBorder="1" applyFont="1" applyFill="1">
      <alignment horizontal="center" vertical="center"/>
    </xf>
    <xf numFmtId="0" fontId="0" fillId="20" borderId="0" xfId="0" applyAlignment="1" applyFill="1">
      <alignment horizontal="center"/>
    </xf>
    <xf numFmtId="0" fontId="0" fillId="20" borderId="0" xfId="0" applyFill="1"/>
    <xf numFmtId="0" fontId="1" fillId="20" borderId="0" xfId="0" applyAlignment="1" applyFont="1" applyFill="1">
      <alignment horizontal="center"/>
    </xf>
    <xf numFmtId="0" fontId="25" fillId="8" borderId="33" xfId="0" applyAlignment="1" applyBorder="1" applyFont="1" applyFill="1">
      <alignment horizontal="center" vertical="center"/>
    </xf>
    <xf numFmtId="0" fontId="46" fillId="7" borderId="10" xfId="0" applyAlignment="1" applyBorder="1" applyFont="1" applyFill="1">
      <alignment horizontal="center"/>
    </xf>
    <xf numFmtId="0" fontId="46" fillId="8" borderId="0" xfId="0" applyAlignment="1" applyFont="1" applyFill="1">
      <alignment horizontal="center"/>
    </xf>
    <xf numFmtId="0" fontId="46" fillId="9" borderId="0" xfId="0" applyAlignment="1" applyFont="1" applyFill="1">
      <alignment horizontal="center"/>
    </xf>
    <xf numFmtId="0" fontId="46" fillId="6" borderId="0" xfId="0" applyAlignment="1" applyFont="1" applyFill="1">
      <alignment horizontal="center"/>
    </xf>
    <xf numFmtId="0" fontId="46" fillId="0" borderId="2" xfId="0" applyAlignment="1" applyBorder="1" applyFont="1">
      <alignment horizontal="center"/>
    </xf>
    <xf numFmtId="0" fontId="18" fillId="7" borderId="10" xfId="0" applyAlignment="1" applyBorder="1" applyFont="1" applyFill="1">
      <alignment horizontal="center"/>
    </xf>
    <xf numFmtId="0" fontId="18" fillId="8" borderId="0" xfId="0" applyAlignment="1" applyFont="1" applyFill="1">
      <alignment horizontal="center"/>
    </xf>
    <xf numFmtId="0" fontId="18" fillId="9" borderId="0" xfId="0" applyAlignment="1" applyFont="1" applyFill="1">
      <alignment horizontal="center"/>
    </xf>
    <xf numFmtId="0" fontId="18" fillId="6" borderId="0" xfId="0" applyAlignment="1" applyFont="1" applyFill="1">
      <alignment horizontal="center"/>
    </xf>
    <xf numFmtId="0" fontId="18" fillId="0" borderId="2" xfId="0" applyAlignment="1" applyBorder="1" applyFont="1">
      <alignment horizontal="center"/>
    </xf>
    <xf numFmtId="0" fontId="18" fillId="3" borderId="0" xfId="0" applyFont="1" applyFill="1"/>
    <xf numFmtId="0" fontId="18" fillId="0" borderId="12" xfId="0" applyAlignment="1" applyBorder="1" applyFont="1">
      <alignment horizontal="center"/>
    </xf>
    <xf numFmtId="0" fontId="18" fillId="6" borderId="14" xfId="0" applyAlignment="1" applyBorder="1" applyFont="1" applyFill="1">
      <alignment horizontal="center"/>
    </xf>
    <xf numFmtId="0" fontId="18" fillId="9" borderId="14" xfId="0" applyAlignment="1" applyBorder="1" applyFont="1" applyFill="1">
      <alignment horizontal="center"/>
    </xf>
    <xf numFmtId="0" fontId="18" fillId="8" borderId="14" xfId="0" applyAlignment="1" applyBorder="1" applyFont="1" applyFill="1">
      <alignment horizontal="center"/>
    </xf>
    <xf numFmtId="0" fontId="18" fillId="7" borderId="13" xfId="0" applyAlignment="1" applyBorder="1" applyFont="1" applyFill="1">
      <alignment horizontal="center"/>
    </xf>
    <xf numFmtId="0" fontId="49" fillId="0" borderId="0" xfId="0" applyAlignment="1" applyFont="1">
      <alignment vertical="center" wrapText="1"/>
    </xf>
    <xf numFmtId="0" fontId="36" fillId="0" borderId="10" xfId="0" applyAlignment="1" applyBorder="1" applyFont="1">
      <alignment vertical="center" wrapText="1"/>
    </xf>
    <xf numFmtId="0" fontId="18" fillId="0" borderId="2" xfId="0" applyAlignment="1" applyBorder="1" applyFont="1">
      <alignment vertical="center" wrapText="1"/>
    </xf>
    <xf numFmtId="0" fontId="18" fillId="0" borderId="64" xfId="0" applyAlignment="1" applyBorder="1" applyFont="1">
      <alignment horizontal="center" vertical="center" wrapText="1"/>
    </xf>
    <xf numFmtId="0" fontId="18" fillId="0" borderId="43" xfId="0" applyAlignment="1" applyBorder="1" applyFont="1">
      <alignment horizontal="center" vertical="center" wrapText="1"/>
    </xf>
    <xf numFmtId="0" fontId="18" fillId="0" borderId="65" xfId="0" applyAlignment="1" applyBorder="1" applyFont="1">
      <alignment horizontal="center" vertical="center" wrapText="1"/>
    </xf>
    <xf numFmtId="0" fontId="25" fillId="6" borderId="64" xfId="0" applyAlignment="1" applyBorder="1" applyFont="1" applyFill="1">
      <alignment horizontal="center" vertical="center"/>
    </xf>
    <xf numFmtId="0" fontId="25" fillId="6" borderId="43" xfId="0" applyAlignment="1" applyBorder="1" applyFont="1" applyFill="1">
      <alignment horizontal="center" vertical="center"/>
    </xf>
    <xf numFmtId="0" fontId="25" fillId="6" borderId="65" xfId="0" applyAlignment="1" applyBorder="1" applyFont="1" applyFill="1">
      <alignment horizontal="center" vertical="center"/>
    </xf>
    <xf numFmtId="0" fontId="25" fillId="8" borderId="64" xfId="0" applyAlignment="1" applyBorder="1" applyFont="1" applyFill="1">
      <alignment horizontal="center" vertical="center"/>
    </xf>
    <xf numFmtId="0" fontId="25" fillId="10" borderId="65" xfId="0" applyAlignment="1" applyBorder="1" applyFont="1" applyFill="1">
      <alignment horizontal="center" vertical="center"/>
    </xf>
    <xf numFmtId="0" fontId="25" fillId="10" borderId="64" xfId="0" applyAlignment="1" applyBorder="1" applyFont="1" applyFill="1">
      <alignment horizontal="center" vertical="center"/>
    </xf>
    <xf numFmtId="0" fontId="25" fillId="10" borderId="43" xfId="0" applyAlignment="1" applyBorder="1" applyFont="1" applyFill="1">
      <alignment horizontal="center" vertical="center"/>
    </xf>
    <xf numFmtId="0" fontId="25" fillId="8" borderId="66" xfId="0" applyAlignment="1" applyBorder="1" applyFont="1" applyFill="1">
      <alignment horizontal="center" vertical="center"/>
    </xf>
    <xf numFmtId="0" fontId="25" fillId="8" borderId="67" xfId="0" applyAlignment="1" applyBorder="1" applyFont="1" applyFill="1">
      <alignment horizontal="center" vertical="center"/>
    </xf>
    <xf numFmtId="0" fontId="25" fillId="7" borderId="68" xfId="0" applyAlignment="1" applyBorder="1" applyFont="1" applyFill="1">
      <alignment horizontal="center" vertical="center"/>
    </xf>
    <xf numFmtId="0" fontId="2" fillId="0" borderId="69" xfId="0" applyAlignment="1" applyBorder="1" applyFont="1">
      <alignment horizontal="center" vertical="center" textRotation="90" wrapText="1"/>
    </xf>
    <xf numFmtId="0" fontId="2" fillId="0" borderId="30" xfId="0" applyAlignment="1" applyBorder="1" applyFont="1">
      <alignment horizontal="center" vertical="center" textRotation="90" wrapText="1"/>
    </xf>
    <xf numFmtId="0" fontId="2" fillId="0" borderId="70" xfId="0" applyAlignment="1" applyBorder="1" applyFont="1">
      <alignment horizontal="center" vertical="center" textRotation="90" wrapText="1"/>
    </xf>
    <xf numFmtId="0" fontId="18" fillId="0" borderId="71" xfId="0" applyAlignment="1" applyBorder="1" applyFont="1">
      <alignment horizontal="center" vertical="center" wrapText="1"/>
    </xf>
    <xf numFmtId="0" fontId="18" fillId="0" borderId="72" xfId="0" applyAlignment="1" applyBorder="1" applyFont="1">
      <alignment horizontal="center" vertical="center" wrapText="1"/>
    </xf>
    <xf numFmtId="0" fontId="18" fillId="0" borderId="73" xfId="0" applyAlignment="1" applyBorder="1" applyFont="1">
      <alignment horizontal="center" vertical="center" wrapText="1"/>
    </xf>
    <xf numFmtId="0" fontId="2" fillId="0" borderId="74" xfId="0" applyAlignment="1" applyBorder="1" applyFont="1">
      <alignment horizontal="center" vertical="center" textRotation="90" wrapText="1"/>
    </xf>
    <xf numFmtId="0" fontId="25" fillId="6" borderId="75" xfId="0" applyAlignment="1" applyBorder="1" applyFont="1" applyFill="1">
      <alignment horizontal="center" vertical="center"/>
    </xf>
    <xf numFmtId="0" fontId="25" fillId="6" borderId="74" xfId="0" applyAlignment="1" applyBorder="1" applyFont="1" applyFill="1">
      <alignment horizontal="center" vertical="center"/>
    </xf>
    <xf numFmtId="0" fontId="18" fillId="0" borderId="76" xfId="0" applyAlignment="1" applyBorder="1" applyFont="1">
      <alignment horizontal="center" vertical="center" wrapText="1"/>
    </xf>
    <xf numFmtId="0" fontId="25" fillId="10" borderId="77" xfId="0" applyAlignment="1" applyBorder="1" applyFont="1" applyFill="1">
      <alignment horizontal="center" vertical="center"/>
    </xf>
    <xf numFmtId="0" fontId="0" fillId="0" borderId="78" xfId="0" applyAlignment="1" applyBorder="1">
      <alignment vertical="center"/>
    </xf>
    <xf numFmtId="0" fontId="2" fillId="0" borderId="79" xfId="0" applyAlignment="1" applyBorder="1" applyFont="1">
      <alignment vertical="center" wrapText="1"/>
    </xf>
    <xf numFmtId="0" fontId="18" fillId="0" borderId="80" xfId="0" applyAlignment="1" applyBorder="1" applyFont="1">
      <alignment vertical="center"/>
    </xf>
    <xf numFmtId="0" fontId="18" fillId="0" borderId="79" xfId="0" applyAlignment="1" applyBorder="1" applyFont="1">
      <alignment vertical="center" wrapText="1"/>
    </xf>
    <xf numFmtId="0" fontId="18" fillId="0" borderId="81" xfId="0" applyAlignment="1" applyBorder="1" applyFont="1">
      <alignment vertical="center" wrapText="1"/>
    </xf>
    <xf numFmtId="0" fontId="2" fillId="0" borderId="78" xfId="0" applyAlignment="1" applyBorder="1" applyFont="1">
      <alignment horizontal="center" vertical="center" wrapText="1"/>
    </xf>
    <xf numFmtId="0" fontId="2" fillId="0" borderId="79" xfId="0" applyAlignment="1" applyBorder="1" applyFont="1">
      <alignment horizontal="center" vertical="center" textRotation="90" wrapText="1"/>
    </xf>
    <xf numFmtId="0" fontId="25" fillId="6" borderId="78" xfId="0" applyAlignment="1" applyBorder="1" applyFont="1" applyFill="1">
      <alignment horizontal="center" vertical="center"/>
    </xf>
    <xf numFmtId="0" fontId="25" fillId="6" borderId="79" xfId="0" applyAlignment="1" applyBorder="1" applyFont="1" applyFill="1">
      <alignment horizontal="center" vertical="center"/>
    </xf>
    <xf numFmtId="0" fontId="18" fillId="0" borderId="79" xfId="0" applyAlignment="1" applyBorder="1" applyFont="1">
      <alignment horizontal="center" vertical="center" wrapText="1"/>
    </xf>
    <xf numFmtId="0" fontId="25" fillId="10" borderId="79" xfId="0" applyAlignment="1" applyBorder="1" applyFont="1" applyFill="1">
      <alignment horizontal="center" vertical="center"/>
    </xf>
    <xf numFmtId="0" fontId="2" fillId="0" borderId="82" xfId="0" applyAlignment="1" applyBorder="1" applyFont="1">
      <alignment horizontal="center" vertical="center" textRotation="90" wrapText="1"/>
    </xf>
    <xf numFmtId="0" fontId="25" fillId="6" borderId="83" xfId="0" applyAlignment="1" applyBorder="1" applyFont="1" applyFill="1">
      <alignment horizontal="center" vertical="center"/>
    </xf>
    <xf numFmtId="0" fontId="25" fillId="6" borderId="82" xfId="0" applyAlignment="1" applyBorder="1" applyFont="1" applyFill="1">
      <alignment horizontal="center" vertical="center"/>
    </xf>
    <xf numFmtId="0" fontId="18" fillId="0" borderId="84" xfId="0" applyAlignment="1" applyBorder="1" applyFont="1">
      <alignment horizontal="center" vertical="center" wrapText="1"/>
    </xf>
    <xf numFmtId="0" fontId="25" fillId="10" borderId="82" xfId="0" applyAlignment="1" applyBorder="1" applyFont="1" applyFill="1">
      <alignment horizontal="center" vertical="center"/>
    </xf>
    <xf numFmtId="0" fontId="25" fillId="8" borderId="85" xfId="0" applyAlignment="1" applyBorder="1" applyFont="1" applyFill="1">
      <alignment horizontal="center" vertical="center"/>
    </xf>
    <xf numFmtId="0" fontId="0" fillId="0" borderId="79" xfId="0" applyAlignment="1" applyBorder="1">
      <alignment vertical="center"/>
    </xf>
    <xf numFmtId="0" fontId="34" fillId="0" borderId="84" xfId="0" applyAlignment="1" applyBorder="1" applyFont="1">
      <alignment horizontal="center" vertical="center" wrapText="1"/>
    </xf>
    <xf numFmtId="0" fontId="34" fillId="0" borderId="76" xfId="0" applyAlignment="1" applyBorder="1" applyFont="1">
      <alignment horizontal="center" vertical="center" wrapText="1"/>
    </xf>
    <xf numFmtId="0" fontId="16" fillId="0" borderId="79" xfId="0" applyAlignment="1" applyBorder="1" applyFont="1">
      <alignment horizontal="center" vertical="center" wrapText="1"/>
    </xf>
    <xf numFmtId="0" fontId="34" fillId="0" borderId="82" xfId="0" applyAlignment="1" applyBorder="1" applyFont="1">
      <alignment horizontal="center" vertical="center" wrapText="1"/>
    </xf>
    <xf numFmtId="0" fontId="34" fillId="0" borderId="15" xfId="0" applyAlignment="1" applyBorder="1" applyFont="1">
      <alignment horizontal="center" vertical="center" wrapText="1"/>
    </xf>
    <xf numFmtId="0" fontId="34" fillId="0" borderId="74" xfId="0" applyAlignment="1" applyBorder="1" applyFont="1">
      <alignment horizontal="center" vertical="center" wrapText="1"/>
    </xf>
    <xf numFmtId="0" fontId="28" fillId="0" borderId="23" xfId="0" applyAlignment="1" applyBorder="1" applyFont="1">
      <alignment vertical="center"/>
    </xf>
    <xf numFmtId="0" fontId="26" fillId="0" borderId="25" xfId="0" applyAlignment="1" applyBorder="1" applyFont="1">
      <alignment horizontal="center" vertical="center" wrapText="1"/>
    </xf>
    <xf numFmtId="0" fontId="26" fillId="0" borderId="86" xfId="0" applyBorder="1" applyFont="1"/>
    <xf numFmtId="0" fontId="26" fillId="0" borderId="87" xfId="0" applyBorder="1" applyFont="1"/>
    <xf numFmtId="0" fontId="28" fillId="0" borderId="88" xfId="0" applyBorder="1" applyFont="1"/>
    <xf numFmtId="0" fontId="28" fillId="0" borderId="14" xfId="0" applyBorder="1" applyFont="1"/>
    <xf numFmtId="0" fontId="28" fillId="0" borderId="89" xfId="0" applyBorder="1" applyFont="1"/>
    <xf numFmtId="0" fontId="28" fillId="0" borderId="12" xfId="0" applyBorder="1" applyFont="1"/>
    <xf numFmtId="0" fontId="28" fillId="0" borderId="14" xfId="0" applyAlignment="1" applyBorder="1" applyFont="1">
      <alignment wrapText="1"/>
    </xf>
    <xf numFmtId="0" fontId="26" fillId="0" borderId="90" xfId="0" applyBorder="1" applyFont="1"/>
    <xf numFmtId="0" fontId="28" fillId="0" borderId="91" xfId="0" applyBorder="1" applyFont="1"/>
    <xf numFmtId="0" fontId="28" fillId="0" borderId="92" xfId="0" applyBorder="1" applyFont="1"/>
    <xf numFmtId="0" fontId="28" fillId="0" borderId="93" xfId="0" applyBorder="1" applyFont="1"/>
    <xf numFmtId="0" fontId="28" fillId="0" borderId="91" xfId="0" applyAlignment="1" applyBorder="1" applyFont="1">
      <alignment vertical="top"/>
    </xf>
    <xf numFmtId="0" fontId="28" fillId="0" borderId="94" xfId="0" applyBorder="1" applyFont="1"/>
    <xf numFmtId="0" fontId="26" fillId="0" borderId="95" xfId="0" applyBorder="1" applyFont="1"/>
    <xf numFmtId="0" fontId="26" fillId="0" borderId="0" xfId="0" applyAlignment="1" applyFont="1">
      <alignment vertical="center"/>
    </xf>
    <xf numFmtId="0" fontId="25" fillId="8" borderId="81" xfId="0" applyAlignment="1" applyBorder="1" applyFont="1" applyFill="1">
      <alignment horizontal="center" vertical="center"/>
    </xf>
    <xf numFmtId="0" fontId="28" fillId="3" borderId="5" xfId="0" applyAlignment="1" applyBorder="1" applyFont="1" applyFill="1">
      <alignment horizontal="center" vertical="center"/>
    </xf>
    <xf numFmtId="0" fontId="13" fillId="3" borderId="96" xfId="0" applyAlignment="1" applyBorder="1" applyFont="1" applyFill="1">
      <alignment horizontal="center" vertical="center"/>
    </xf>
    <xf numFmtId="0" fontId="43" fillId="3" borderId="97" xfId="0" applyAlignment="1" applyBorder="1" applyFont="1" applyFill="1">
      <alignment horizontal="center" vertical="center"/>
    </xf>
    <xf numFmtId="0" fontId="28" fillId="11" borderId="97" xfId="0" applyAlignment="1" applyBorder="1" applyFont="1" applyFill="1">
      <alignment horizontal="center"/>
    </xf>
    <xf numFmtId="0" fontId="43" fillId="7" borderId="97" xfId="0" applyAlignment="1" applyBorder="1" applyFont="1" applyFill="1">
      <alignment horizontal="center" vertical="center"/>
    </xf>
    <xf numFmtId="0" fontId="43" fillId="3" borderId="98" xfId="0" applyAlignment="1" applyBorder="1" applyFont="1" applyFill="1">
      <alignment horizontal="center" vertical="center"/>
    </xf>
    <xf numFmtId="0" fontId="43" fillId="7" borderId="16" xfId="0" applyAlignment="1" applyBorder="1" applyFont="1" applyFill="1">
      <alignment horizontal="center" vertical="center"/>
    </xf>
    <xf numFmtId="0" fontId="43" fillId="6" borderId="16" xfId="0" applyAlignment="1" applyBorder="1" applyFont="1" applyFill="1">
      <alignment horizontal="center" vertical="center"/>
    </xf>
    <xf numFmtId="0" fontId="43" fillId="3" borderId="16" xfId="0" applyAlignment="1" applyBorder="1" applyFont="1" applyFill="1">
      <alignment horizontal="center" vertical="center"/>
    </xf>
    <xf numFmtId="0" fontId="43" fillId="7" borderId="99" xfId="0" applyAlignment="1" applyBorder="1" applyFont="1" applyFill="1">
      <alignment horizontal="center" vertical="center"/>
    </xf>
    <xf numFmtId="0" fontId="43" fillId="6" borderId="13" xfId="0" applyAlignment="1" applyBorder="1" applyFont="1" applyFill="1">
      <alignment horizontal="center" vertical="center"/>
    </xf>
    <xf numFmtId="0" fontId="43" fillId="3" borderId="14" xfId="0" applyAlignment="1" applyBorder="1" applyFont="1" applyFill="1">
      <alignment horizontal="center" vertical="center"/>
    </xf>
    <xf numFmtId="0" fontId="43" fillId="7" borderId="14" xfId="0" applyAlignment="1" applyBorder="1" applyFont="1" applyFill="1">
      <alignment horizontal="center" vertical="center"/>
    </xf>
    <xf numFmtId="0" fontId="43" fillId="3" borderId="89" xfId="0" applyAlignment="1" applyBorder="1" applyFont="1" applyFill="1">
      <alignment horizontal="center" vertical="center"/>
    </xf>
    <xf numFmtId="0" fontId="28" fillId="0" borderId="5" xfId="0" applyAlignment="1" applyBorder="1" applyFont="1" quotePrefix="1">
      <alignment vertical="center" wrapText="1"/>
    </xf>
    <xf numFmtId="0" fontId="43" fillId="11" borderId="97" xfId="0" applyAlignment="1" applyBorder="1" applyFont="1" applyFill="1">
      <alignment horizontal="center" vertical="center"/>
    </xf>
    <xf numFmtId="0" fontId="27" fillId="3" borderId="18" xfId="0" applyAlignment="1" applyBorder="1" applyFont="1" applyFill="1">
      <alignment vertical="center"/>
    </xf>
    <xf numFmtId="0" fontId="29" fillId="3" borderId="18" xfId="0" applyAlignment="1" applyBorder="1" applyFont="1" applyFill="1">
      <alignment vertical="center" wrapText="1"/>
    </xf>
    <xf numFmtId="0" fontId="26" fillId="3" borderId="19" xfId="0" applyAlignment="1" applyBorder="1" applyFont="1" applyFill="1">
      <alignment horizontal="center" vertical="center" wrapText="1"/>
    </xf>
    <xf numFmtId="0" fontId="26" fillId="0" borderId="18" xfId="0" applyAlignment="1" applyBorder="1" applyFont="1">
      <alignment vertical="center" wrapText="1"/>
    </xf>
    <xf numFmtId="0" fontId="28" fillId="0" borderId="18" xfId="0" applyAlignment="1" applyBorder="1" applyFont="1">
      <alignment vertical="center" wrapText="1"/>
    </xf>
    <xf numFmtId="0" fontId="28" fillId="0" borderId="26" xfId="0" applyAlignment="1" applyBorder="1" applyFont="1">
      <alignment vertical="center" wrapText="1"/>
    </xf>
    <xf numFmtId="0" fontId="28" fillId="0" borderId="18" xfId="0" applyAlignment="1" applyBorder="1" applyFont="1" quotePrefix="1">
      <alignment vertical="center" wrapText="1"/>
    </xf>
    <xf numFmtId="0" fontId="28" fillId="0" borderId="18" xfId="0" applyAlignment="1" applyBorder="1" applyFont="1">
      <alignment horizontal="center" vertical="center" wrapText="1"/>
    </xf>
    <xf numFmtId="0" fontId="28" fillId="0" borderId="26" xfId="0" applyAlignment="1" applyBorder="1" applyFont="1" quotePrefix="1">
      <alignment vertical="center"/>
    </xf>
    <xf numFmtId="0" fontId="28" fillId="3" borderId="5" xfId="0" applyAlignment="1" applyBorder="1" applyFont="1" applyFill="1">
      <alignment horizontal="center" vertical="center" wrapText="1"/>
    </xf>
    <xf numFmtId="49" fontId="28" fillId="3" borderId="5" xfId="0" applyAlignment="1" applyBorder="1" applyFont="1" applyNumberFormat="1" applyFill="1">
      <alignment horizontal="center" vertical="center"/>
    </xf>
    <xf numFmtId="164" fontId="0" fillId="0" borderId="0" xfId="0" applyAlignment="1" applyNumberFormat="1">
      <alignment horizontal="center"/>
    </xf>
    <xf numFmtId="165" fontId="28" fillId="0" borderId="3" xfId="1" applyAlignment="1" applyBorder="1" applyFont="1" applyNumberFormat="1">
      <alignment horizontal="center" vertical="center"/>
    </xf>
    <xf numFmtId="165" fontId="28" fillId="20" borderId="52" xfId="1" applyAlignment="1" applyBorder="1" applyFont="1" applyNumberFormat="1" applyFill="1">
      <alignment horizontal="center" vertical="center"/>
    </xf>
    <xf numFmtId="165" fontId="28" fillId="20" borderId="3" xfId="1" applyAlignment="1" applyBorder="1" applyFont="1" applyNumberFormat="1" applyFill="1">
      <alignment horizontal="center" vertical="center"/>
    </xf>
    <xf numFmtId="9" fontId="26" fillId="0" borderId="3" xfId="1" applyAlignment="1" applyBorder="1" applyFont="1" applyNumberFormat="1">
      <alignment horizontal="center" vertical="center"/>
    </xf>
    <xf numFmtId="0" fontId="54" fillId="0" borderId="0" xfId="0" applyAlignment="1" applyFont="1">
      <alignment vertical="center"/>
    </xf>
    <xf numFmtId="1" fontId="28" fillId="3" borderId="0" xfId="0" applyAlignment="1" applyFont="1" applyNumberFormat="1" applyFill="1">
      <alignment horizontal="center" vertical="center"/>
    </xf>
    <xf numFmtId="165" fontId="28" fillId="0" borderId="0" xfId="1" applyAlignment="1" applyFont="1" applyNumberFormat="1">
      <alignment horizontal="center"/>
    </xf>
    <xf numFmtId="0" fontId="28" fillId="0" borderId="0" xfId="0" applyAlignment="1" applyFont="1">
      <alignment horizontal="center" wrapText="1"/>
    </xf>
    <xf numFmtId="0" fontId="28" fillId="0" borderId="0" xfId="0" applyAlignment="1" applyFont="1">
      <alignment wrapText="1"/>
    </xf>
    <xf numFmtId="164" fontId="28" fillId="20" borderId="0" xfId="0" applyAlignment="1" applyFont="1" applyNumberFormat="1" applyFill="1">
      <alignment horizontal="center"/>
    </xf>
    <xf numFmtId="165" fontId="28" fillId="20" borderId="0" xfId="1" applyAlignment="1" applyFont="1" applyNumberFormat="1" applyFill="1">
      <alignment horizontal="center"/>
    </xf>
    <xf numFmtId="164" fontId="28" fillId="20" borderId="0" xfId="0" applyAlignment="1" applyFont="1" applyNumberFormat="1" applyFill="1">
      <alignment horizontal="center" vertical="center"/>
    </xf>
    <xf numFmtId="164" fontId="28" fillId="20" borderId="3" xfId="0" applyAlignment="1" applyBorder="1" applyFont="1" applyNumberFormat="1" applyFill="1">
      <alignment horizontal="center" vertical="center"/>
    </xf>
    <xf numFmtId="9" fontId="28" fillId="20" borderId="3" xfId="0" applyAlignment="1" applyBorder="1" applyFont="1" applyNumberFormat="1" applyFill="1">
      <alignment horizontal="center" vertical="center"/>
    </xf>
    <xf numFmtId="9" fontId="28" fillId="20" borderId="0" xfId="0" applyAlignment="1" applyFont="1" applyNumberFormat="1" applyFill="1">
      <alignment horizontal="center" vertical="center"/>
    </xf>
    <xf numFmtId="9" fontId="28" fillId="20" borderId="3" xfId="1" applyAlignment="1" applyBorder="1" applyFont="1" applyNumberFormat="1" applyFill="1">
      <alignment horizontal="center" vertical="center"/>
    </xf>
    <xf numFmtId="164" fontId="28" fillId="21" borderId="0" xfId="0" applyAlignment="1" applyFont="1" applyNumberFormat="1" applyFill="1">
      <alignment horizontal="center"/>
    </xf>
    <xf numFmtId="165" fontId="28" fillId="21" borderId="0" xfId="1" applyAlignment="1" applyFont="1" applyNumberFormat="1" applyFill="1">
      <alignment horizontal="center"/>
    </xf>
    <xf numFmtId="164" fontId="28" fillId="21" borderId="3" xfId="0" applyAlignment="1" applyBorder="1" applyFont="1" applyNumberFormat="1" applyFill="1">
      <alignment horizontal="center" vertical="center"/>
    </xf>
    <xf numFmtId="9" fontId="28" fillId="21" borderId="3" xfId="0" applyAlignment="1" applyBorder="1" applyFont="1" applyNumberFormat="1" applyFill="1">
      <alignment horizontal="center" vertical="center"/>
    </xf>
    <xf numFmtId="164" fontId="28" fillId="7" borderId="3" xfId="0" applyAlignment="1" applyBorder="1" applyFont="1" applyNumberFormat="1" applyFill="1">
      <alignment horizontal="center" vertical="center"/>
    </xf>
    <xf numFmtId="9" fontId="28" fillId="7" borderId="3" xfId="0" applyAlignment="1" applyBorder="1" applyFont="1" applyNumberFormat="1" applyFill="1">
      <alignment horizontal="center" vertical="center"/>
    </xf>
    <xf numFmtId="164" fontId="28" fillId="7" borderId="0" xfId="0" applyAlignment="1" applyFont="1" applyNumberFormat="1" applyFill="1">
      <alignment horizontal="center"/>
    </xf>
    <xf numFmtId="165" fontId="28" fillId="7" borderId="0" xfId="1" applyAlignment="1" applyFont="1" applyNumberFormat="1" applyFill="1">
      <alignment horizontal="center"/>
    </xf>
    <xf numFmtId="0" fontId="5" fillId="3" borderId="0" xfId="0" applyAlignment="1" applyFont="1" applyFill="1">
      <alignment vertical="center"/>
    </xf>
    <xf numFmtId="0" fontId="5" fillId="3" borderId="0" xfId="0" applyAlignment="1" applyFont="1" applyFill="1">
      <alignment horizontal="right" vertical="center"/>
    </xf>
    <xf numFmtId="0" fontId="2" fillId="3" borderId="0" xfId="0" applyAlignment="1" applyFont="1" applyFill="1">
      <alignment vertical="center" wrapText="1"/>
    </xf>
    <xf numFmtId="0" fontId="2" fillId="3" borderId="15" xfId="0" applyAlignment="1" applyBorder="1" applyFont="1" applyFill="1">
      <alignment horizontal="center" vertical="center" textRotation="90" wrapText="1"/>
    </xf>
    <xf numFmtId="0" fontId="26" fillId="0" borderId="0" xfId="0" applyAlignment="1" applyFont="1">
      <alignment horizontal="center" vertical="center" wrapText="1"/>
    </xf>
    <xf numFmtId="17" fontId="28" fillId="0" borderId="54" xfId="0" applyAlignment="1" applyBorder="1" applyFont="1" applyNumberFormat="1">
      <alignment horizontal="center" vertical="center"/>
    </xf>
    <xf numFmtId="0" fontId="28" fillId="0" borderId="54" xfId="0" applyAlignment="1" applyBorder="1" applyFont="1">
      <alignment horizontal="left" vertical="center"/>
    </xf>
    <xf numFmtId="0" fontId="28" fillId="3" borderId="23" xfId="0" applyAlignment="1" applyBorder="1" applyFont="1" applyFill="1">
      <alignment vertical="center"/>
    </xf>
    <xf numFmtId="0" fontId="28" fillId="3" borderId="3" xfId="0" applyAlignment="1" applyBorder="1" applyFont="1" applyFill="1">
      <alignment vertical="center"/>
    </xf>
    <xf numFmtId="164" fontId="28" fillId="3" borderId="3" xfId="0" applyAlignment="1" applyBorder="1" applyFont="1" applyNumberFormat="1" applyFill="1">
      <alignment horizontal="center" vertical="center"/>
    </xf>
    <xf numFmtId="0" fontId="28" fillId="3" borderId="53" xfId="0" applyAlignment="1" applyBorder="1" applyFont="1" applyFill="1">
      <alignment vertical="center"/>
    </xf>
    <xf numFmtId="164" fontId="28" fillId="3" borderId="53" xfId="0" applyAlignment="1" applyBorder="1" applyFont="1" applyNumberFormat="1" applyFill="1">
      <alignment horizontal="center" vertical="center"/>
    </xf>
    <xf numFmtId="164" fontId="28" fillId="2" borderId="3" xfId="0" applyAlignment="1" applyBorder="1" applyFont="1" applyNumberFormat="1" applyFill="1">
      <alignment horizontal="center" vertical="center"/>
    </xf>
    <xf numFmtId="9" fontId="28" fillId="2" borderId="3" xfId="0" applyAlignment="1" applyBorder="1" applyFont="1" applyNumberFormat="1" applyFill="1">
      <alignment horizontal="center" vertical="center"/>
    </xf>
    <xf numFmtId="164" fontId="15" fillId="2" borderId="3" xfId="0" applyAlignment="1" applyBorder="1" applyFont="1" applyNumberFormat="1" applyFill="1">
      <alignment horizontal="center" vertical="center"/>
    </xf>
    <xf numFmtId="164" fontId="28" fillId="19" borderId="3" xfId="0" applyAlignment="1" applyBorder="1" applyFont="1" applyNumberFormat="1" applyFill="1">
      <alignment horizontal="center" vertical="center"/>
    </xf>
    <xf numFmtId="164" fontId="28" fillId="19" borderId="53" xfId="0" applyAlignment="1" applyBorder="1" applyFont="1" applyNumberFormat="1" applyFill="1">
      <alignment horizontal="center" vertical="center"/>
    </xf>
    <xf numFmtId="164" fontId="28" fillId="16" borderId="0" xfId="0" applyAlignment="1" applyFont="1" applyNumberFormat="1" applyFill="1">
      <alignment horizontal="center" vertical="center"/>
    </xf>
    <xf numFmtId="164" fontId="28" fillId="3" borderId="0" xfId="0" applyAlignment="1" applyFont="1" applyNumberFormat="1" applyFill="1">
      <alignment horizontal="center" vertical="center"/>
    </xf>
    <xf numFmtId="164" fontId="28" fillId="19" borderId="52" xfId="0" applyAlignment="1" applyBorder="1" applyFont="1" applyNumberFormat="1" applyFill="1">
      <alignment horizontal="center" vertical="center"/>
    </xf>
    <xf numFmtId="164" fontId="28" fillId="3" borderId="52" xfId="0" applyAlignment="1" applyBorder="1" applyFont="1" applyNumberFormat="1" applyFill="1">
      <alignment horizontal="center" vertical="center"/>
    </xf>
    <xf numFmtId="0" fontId="28" fillId="0" borderId="25" xfId="0" applyAlignment="1" applyBorder="1" applyFont="1">
      <alignment horizontal="center" vertical="center"/>
    </xf>
    <xf numFmtId="0" fontId="0" fillId="0" borderId="100" xfId="0" applyAlignment="1" applyBorder="1">
      <alignment vertical="center"/>
    </xf>
    <xf numFmtId="164" fontId="28" fillId="22" borderId="4" xfId="0" applyAlignment="1" applyBorder="1" applyFont="1" applyNumberFormat="1" applyFill="1">
      <alignment horizontal="center" vertical="center"/>
    </xf>
    <xf numFmtId="164" fontId="28" fillId="3" borderId="59" xfId="0" applyAlignment="1" applyBorder="1" applyFont="1" applyNumberFormat="1" applyFill="1">
      <alignment horizontal="center" vertical="center"/>
    </xf>
    <xf numFmtId="164" fontId="28" fillId="3" borderId="4" xfId="0" applyAlignment="1" applyBorder="1" applyFont="1" applyNumberFormat="1" applyFill="1">
      <alignment horizontal="center" vertical="center"/>
    </xf>
    <xf numFmtId="0" fontId="0" fillId="0" borderId="27" xfId="0" applyAlignment="1" applyBorder="1">
      <alignment vertical="center"/>
    </xf>
    <xf numFmtId="164" fontId="28" fillId="3" borderId="62" xfId="0" applyAlignment="1" applyBorder="1" applyFont="1" applyNumberFormat="1" applyFill="1">
      <alignment horizontal="center" vertical="center"/>
    </xf>
    <xf numFmtId="17" fontId="28" fillId="0" borderId="28" xfId="0" applyAlignment="1" applyBorder="1" applyFont="1" applyNumberFormat="1">
      <alignment vertical="center"/>
    </xf>
    <xf numFmtId="17" fontId="28" fillId="0" borderId="54" xfId="0" applyAlignment="1" applyBorder="1" applyFont="1" applyNumberFormat="1">
      <alignment vertical="center"/>
    </xf>
    <xf numFmtId="164" fontId="28" fillId="3" borderId="55" xfId="0" applyAlignment="1" applyBorder="1" applyFont="1" applyNumberFormat="1" applyFill="1">
      <alignment horizontal="center" vertical="center"/>
    </xf>
    <xf numFmtId="164" fontId="28" fillId="3" borderId="100" xfId="0" applyAlignment="1" applyBorder="1" applyFont="1" applyNumberFormat="1" applyFill="1">
      <alignment horizontal="center" vertical="center"/>
    </xf>
    <xf numFmtId="164" fontId="28" fillId="3" borderId="27" xfId="0" applyAlignment="1" applyBorder="1" applyFont="1" applyNumberFormat="1" applyFill="1">
      <alignment horizontal="center" vertical="center"/>
    </xf>
    <xf numFmtId="0" fontId="0" fillId="0" borderId="20" xfId="0" applyAlignment="1" applyBorder="1">
      <alignment vertical="center"/>
    </xf>
    <xf numFmtId="164" fontId="28" fillId="3" borderId="1" xfId="0" applyAlignment="1" applyBorder="1" applyFont="1" applyNumberFormat="1" applyFill="1">
      <alignment horizontal="center" vertical="center"/>
    </xf>
    <xf numFmtId="164" fontId="28" fillId="19" borderId="1" xfId="0" applyAlignment="1" applyBorder="1" applyFont="1" applyNumberFormat="1" applyFill="1">
      <alignment horizontal="center" vertical="center"/>
    </xf>
    <xf numFmtId="164" fontId="28" fillId="3" borderId="101" xfId="0" applyAlignment="1" applyBorder="1" applyFont="1" applyNumberFormat="1" applyFill="1">
      <alignment horizontal="center" vertical="center"/>
    </xf>
    <xf numFmtId="0" fontId="0" fillId="0" borderId="18" xfId="0" applyAlignment="1" applyBorder="1">
      <alignment vertical="center"/>
    </xf>
    <xf numFmtId="164" fontId="28" fillId="3" borderId="25" xfId="0" applyAlignment="1" applyBorder="1" applyFont="1" applyNumberFormat="1" applyFill="1">
      <alignment horizontal="center" vertical="center"/>
    </xf>
    <xf numFmtId="164" fontId="28" fillId="3" borderId="6" xfId="0" applyAlignment="1" applyBorder="1" applyFont="1" applyNumberFormat="1" applyFill="1">
      <alignment horizontal="center" vertical="center"/>
    </xf>
    <xf numFmtId="164" fontId="28" fillId="3" borderId="102" xfId="0" applyAlignment="1" applyBorder="1" applyFont="1" applyNumberFormat="1" applyFill="1">
      <alignment horizontal="center" vertical="center"/>
    </xf>
    <xf numFmtId="164" fontId="28" fillId="3" borderId="20" xfId="0" applyAlignment="1" applyBorder="1" applyFont="1" applyNumberFormat="1" applyFill="1">
      <alignment horizontal="center" vertical="center"/>
    </xf>
    <xf numFmtId="164" fontId="28" fillId="3" borderId="18" xfId="0" applyAlignment="1" applyBorder="1" applyFont="1" applyNumberFormat="1" applyFill="1">
      <alignment horizontal="center" vertical="center"/>
    </xf>
    <xf numFmtId="9" fontId="28" fillId="3" borderId="21" xfId="0" applyAlignment="1" applyBorder="1" applyFont="1" applyNumberFormat="1" applyFill="1">
      <alignment horizontal="center" vertical="center"/>
    </xf>
    <xf numFmtId="9" fontId="28" fillId="3" borderId="6" xfId="0" applyAlignment="1" applyBorder="1" applyFont="1" applyNumberFormat="1" applyFill="1">
      <alignment horizontal="center" vertical="center"/>
    </xf>
    <xf numFmtId="9" fontId="28" fillId="3" borderId="102" xfId="0" applyAlignment="1" applyBorder="1" applyFont="1" applyNumberFormat="1" applyFill="1">
      <alignment horizontal="center" vertical="center"/>
    </xf>
    <xf numFmtId="17" fontId="28" fillId="0" borderId="28" xfId="0" applyAlignment="1" applyBorder="1" applyFont="1" applyNumberFormat="1">
      <alignment horizontal="center" vertical="center"/>
    </xf>
    <xf numFmtId="0" fontId="28" fillId="0" borderId="96" xfId="0" applyAlignment="1" applyBorder="1" applyFont="1">
      <alignment horizontal="center" vertical="center"/>
    </xf>
    <xf numFmtId="17" fontId="28" fillId="23" borderId="63" xfId="0" applyAlignment="1" applyBorder="1" applyFont="1" applyNumberFormat="1" applyFill="1">
      <alignment horizontal="center" vertical="center"/>
    </xf>
    <xf numFmtId="164" fontId="28" fillId="3" borderId="21" xfId="0" applyAlignment="1" applyBorder="1" applyFont="1" applyNumberFormat="1" applyFill="1">
      <alignment horizontal="center" vertical="center"/>
    </xf>
    <xf numFmtId="0" fontId="0" fillId="2" borderId="4" xfId="0" applyAlignment="1" applyBorder="1" applyFill="1">
      <alignment vertical="center"/>
    </xf>
    <xf numFmtId="164" fontId="15" fillId="2" borderId="59" xfId="0" applyAlignment="1" applyBorder="1" applyFont="1" applyNumberFormat="1" applyFill="1">
      <alignment horizontal="center" vertical="center"/>
    </xf>
    <xf numFmtId="9" fontId="28" fillId="2" borderId="4" xfId="0" applyAlignment="1" applyBorder="1" applyFont="1" applyNumberFormat="1" applyFill="1">
      <alignment horizontal="center" vertical="center"/>
    </xf>
    <xf numFmtId="9" fontId="28" fillId="2" borderId="59" xfId="0" applyAlignment="1" applyBorder="1" applyFont="1" applyNumberFormat="1" applyFill="1">
      <alignment horizontal="center" vertical="center"/>
    </xf>
    <xf numFmtId="164" fontId="28" fillId="2" borderId="4" xfId="0" applyAlignment="1" applyBorder="1" applyFont="1" applyNumberFormat="1" applyFill="1">
      <alignment horizontal="center" vertical="center"/>
    </xf>
    <xf numFmtId="164" fontId="28" fillId="2" borderId="59" xfId="0" applyAlignment="1" applyBorder="1" applyFont="1" applyNumberFormat="1" applyFill="1">
      <alignment horizontal="center" vertical="center"/>
    </xf>
    <xf numFmtId="0" fontId="43" fillId="6" borderId="15" xfId="0" applyAlignment="1" applyBorder="1" applyFont="1" applyFill="1">
      <alignment horizontal="center" vertical="center" wrapText="1"/>
    </xf>
    <xf numFmtId="0" fontId="43" fillId="7" borderId="15" xfId="0" applyAlignment="1" applyBorder="1" applyFont="1" applyFill="1">
      <alignment horizontal="center" vertical="center" wrapText="1"/>
    </xf>
    <xf numFmtId="0" fontId="18" fillId="0" borderId="23" xfId="0" applyAlignment="1" applyBorder="1" applyFont="1">
      <alignment vertical="center"/>
    </xf>
    <xf numFmtId="0" fontId="48" fillId="11" borderId="97" xfId="0" applyAlignment="1" applyBorder="1" applyFont="1" applyFill="1">
      <alignment horizontal="center" vertical="center" wrapText="1"/>
    </xf>
    <xf numFmtId="0" fontId="47" fillId="11" borderId="97" xfId="0" applyAlignment="1" applyBorder="1" applyFont="1" applyFill="1">
      <alignment horizontal="center" vertical="center"/>
    </xf>
    <xf numFmtId="0" fontId="26" fillId="0" borderId="100" xfId="0" applyAlignment="1" applyBorder="1" applyFont="1">
      <alignment vertical="center" wrapText="1"/>
    </xf>
    <xf numFmtId="0" fontId="28" fillId="0" borderId="52" xfId="0" applyAlignment="1" applyBorder="1" applyFont="1">
      <alignment vertical="center"/>
    </xf>
    <xf numFmtId="0" fontId="43" fillId="7" borderId="51" xfId="0" applyAlignment="1" applyBorder="1" applyFont="1" applyFill="1">
      <alignment horizontal="center" vertical="center"/>
    </xf>
    <xf numFmtId="0" fontId="47" fillId="11" borderId="51" xfId="0" applyAlignment="1" applyBorder="1" applyFont="1" applyFill="1">
      <alignment horizontal="center" vertical="center"/>
    </xf>
    <xf numFmtId="0" fontId="43" fillId="6" borderId="51" xfId="0" applyAlignment="1" applyBorder="1" applyFont="1" applyFill="1">
      <alignment horizontal="center" vertical="center"/>
    </xf>
    <xf numFmtId="0" fontId="47" fillId="3" borderId="51" xfId="0" applyAlignment="1" applyBorder="1" applyFont="1" applyFill="1">
      <alignment horizontal="center" vertical="center"/>
    </xf>
    <xf numFmtId="0" fontId="43" fillId="11" borderId="51" xfId="0" applyAlignment="1" applyBorder="1" applyFont="1" applyFill="1">
      <alignment horizontal="center" vertical="center"/>
    </xf>
    <xf numFmtId="0" fontId="26" fillId="0" borderId="4" xfId="0" applyAlignment="1" applyBorder="1" applyFont="1">
      <alignment vertical="center" wrapText="1"/>
    </xf>
    <xf numFmtId="0" fontId="28" fillId="0" borderId="3" xfId="0" applyAlignment="1" applyBorder="1" applyFont="1">
      <alignment vertical="center" wrapText="1"/>
    </xf>
    <xf numFmtId="0" fontId="47" fillId="3" borderId="43" xfId="0" applyAlignment="1" applyBorder="1" applyFont="1" applyFill="1">
      <alignment horizontal="center" vertical="center"/>
    </xf>
    <xf numFmtId="0" fontId="47" fillId="11" borderId="43" xfId="0" applyAlignment="1" applyBorder="1" applyFont="1" applyFill="1">
      <alignment horizontal="center" vertical="center"/>
    </xf>
    <xf numFmtId="0" fontId="43" fillId="6" borderId="43" xfId="0" applyAlignment="1" applyBorder="1" applyFont="1" applyFill="1">
      <alignment horizontal="center" vertical="center"/>
    </xf>
    <xf numFmtId="0" fontId="28" fillId="0" borderId="4" xfId="0" applyAlignment="1" applyBorder="1" applyFont="1">
      <alignment vertical="center" wrapText="1"/>
    </xf>
    <xf numFmtId="0" fontId="43" fillId="3" borderId="43" xfId="0" applyAlignment="1" applyBorder="1" applyFont="1" applyFill="1">
      <alignment horizontal="center" vertical="center"/>
    </xf>
    <xf numFmtId="0" fontId="48" fillId="11" borderId="43" xfId="0" applyAlignment="1" applyBorder="1" applyFont="1" applyFill="1">
      <alignment horizontal="center" vertical="center" wrapText="1"/>
    </xf>
    <xf numFmtId="0" fontId="28" fillId="0" borderId="27" xfId="0" applyAlignment="1" applyBorder="1" applyFont="1">
      <alignment vertical="center" wrapText="1"/>
    </xf>
    <xf numFmtId="0" fontId="28" fillId="0" borderId="53" xfId="0" applyAlignment="1" applyBorder="1" applyFont="1">
      <alignment vertical="center" wrapText="1"/>
    </xf>
    <xf numFmtId="0" fontId="47" fillId="3" borderId="46" xfId="0" applyAlignment="1" applyBorder="1" applyFont="1" applyFill="1">
      <alignment horizontal="center" vertical="center"/>
    </xf>
    <xf numFmtId="0" fontId="48" fillId="11" borderId="46" xfId="0" applyAlignment="1" applyBorder="1" applyFont="1" applyFill="1">
      <alignment horizontal="center" vertical="center" wrapText="1"/>
    </xf>
    <xf numFmtId="0" fontId="47" fillId="11" borderId="46" xfId="0" applyAlignment="1" applyBorder="1" applyFont="1" applyFill="1">
      <alignment horizontal="center" vertical="center"/>
    </xf>
    <xf numFmtId="0" fontId="43" fillId="3" borderId="46" xfId="0" applyAlignment="1" applyBorder="1" applyFont="1" applyFill="1">
      <alignment horizontal="center" vertical="center"/>
    </xf>
    <xf numFmtId="0" fontId="43" fillId="7" borderId="103" xfId="0" applyAlignment="1" applyBorder="1" applyFont="1" applyFill="1">
      <alignment horizontal="center" vertical="center"/>
    </xf>
    <xf numFmtId="0" fontId="43" fillId="7" borderId="104" xfId="0" applyAlignment="1" applyBorder="1" applyFont="1" applyFill="1">
      <alignment horizontal="center" vertical="center"/>
    </xf>
    <xf numFmtId="0" fontId="47" fillId="3" borderId="104" xfId="0" applyAlignment="1" applyBorder="1" applyFont="1" applyFill="1">
      <alignment horizontal="center" vertical="center"/>
    </xf>
    <xf numFmtId="0" fontId="47" fillId="3" borderId="38" xfId="0" applyAlignment="1" applyBorder="1" applyFont="1" applyFill="1">
      <alignment horizontal="center" vertical="center"/>
    </xf>
    <xf numFmtId="0" fontId="47" fillId="3" borderId="33" xfId="0" applyAlignment="1" applyBorder="1" applyFont="1" applyFill="1">
      <alignment horizontal="center" vertical="center"/>
    </xf>
    <xf numFmtId="0" fontId="25" fillId="6" borderId="33" xfId="0" applyAlignment="1" applyBorder="1" applyFont="1" applyFill="1">
      <alignment horizontal="center" vertical="center"/>
    </xf>
    <xf numFmtId="0" fontId="47" fillId="3" borderId="39" xfId="0" applyAlignment="1" applyBorder="1" applyFont="1" applyFill="1">
      <alignment horizontal="center" vertical="center"/>
    </xf>
    <xf numFmtId="0" fontId="43" fillId="3" borderId="51" xfId="0" applyAlignment="1" applyBorder="1" applyFont="1" applyFill="1">
      <alignment horizontal="center" vertical="center"/>
    </xf>
    <xf numFmtId="0" fontId="43" fillId="3" borderId="38" xfId="0" applyAlignment="1" applyBorder="1" applyFont="1" applyFill="1">
      <alignment horizontal="center" vertical="center"/>
    </xf>
    <xf numFmtId="0" fontId="43" fillId="11" borderId="43" xfId="0" applyAlignment="1" applyBorder="1" applyFont="1" applyFill="1">
      <alignment horizontal="center" vertical="center"/>
    </xf>
    <xf numFmtId="0" fontId="43" fillId="3" borderId="33" xfId="0" applyAlignment="1" applyBorder="1" applyFont="1" applyFill="1">
      <alignment horizontal="center" vertical="center"/>
    </xf>
    <xf numFmtId="0" fontId="43" fillId="3" borderId="104" xfId="0" applyAlignment="1" applyBorder="1" applyFont="1" applyFill="1">
      <alignment horizontal="center" vertical="center"/>
    </xf>
    <xf numFmtId="0" fontId="43" fillId="6" borderId="33" xfId="0" applyAlignment="1" applyBorder="1" applyFont="1" applyFill="1">
      <alignment horizontal="center" vertical="center"/>
    </xf>
    <xf numFmtId="0" fontId="43" fillId="11" borderId="46" xfId="0" applyAlignment="1" applyBorder="1" applyFont="1" applyFill="1">
      <alignment horizontal="center" vertical="center"/>
    </xf>
    <xf numFmtId="0" fontId="43" fillId="3" borderId="39" xfId="0" applyAlignment="1" applyBorder="1" applyFont="1" applyFill="1">
      <alignment horizontal="center" vertical="center"/>
    </xf>
    <xf numFmtId="0" fontId="26" fillId="0" borderId="105" xfId="0" applyAlignment="1" applyBorder="1" applyFont="1">
      <alignment vertical="center" wrapText="1"/>
    </xf>
    <xf numFmtId="0" fontId="28" fillId="0" borderId="106" xfId="0" applyAlignment="1" applyBorder="1" applyFont="1">
      <alignment vertical="center" wrapText="1"/>
    </xf>
    <xf numFmtId="0" fontId="43" fillId="6" borderId="72" xfId="0" applyAlignment="1" applyBorder="1" applyFont="1" applyFill="1">
      <alignment horizontal="center" vertical="center"/>
    </xf>
    <xf numFmtId="0" fontId="28" fillId="11" borderId="72" xfId="0" applyAlignment="1" applyBorder="1" applyFont="1" applyFill="1">
      <alignment horizontal="center" wrapText="1"/>
    </xf>
    <xf numFmtId="0" fontId="43" fillId="3" borderId="72" xfId="0" applyAlignment="1" applyBorder="1" applyFont="1" applyFill="1">
      <alignment horizontal="center" vertical="center"/>
    </xf>
    <xf numFmtId="0" fontId="43" fillId="3" borderId="107" xfId="0" applyAlignment="1" applyBorder="1" applyFont="1" applyFill="1">
      <alignment horizontal="center" vertical="center"/>
    </xf>
    <xf numFmtId="0" fontId="43" fillId="6" borderId="108" xfId="0" applyAlignment="1" applyBorder="1" applyFont="1" applyFill="1">
      <alignment horizontal="center" vertical="center"/>
    </xf>
    <xf numFmtId="0" fontId="28" fillId="11" borderId="43" xfId="0" applyAlignment="1" applyBorder="1" applyFont="1" applyFill="1">
      <alignment horizontal="center" wrapText="1"/>
    </xf>
    <xf numFmtId="0" fontId="28" fillId="11" borderId="43" xfId="0" applyAlignment="1" applyBorder="1" applyFont="1" applyFill="1">
      <alignment horizontal="center"/>
    </xf>
    <xf numFmtId="0" fontId="28" fillId="11" borderId="46" xfId="0" applyAlignment="1" applyBorder="1" applyFont="1" applyFill="1">
      <alignment horizontal="center"/>
    </xf>
    <xf numFmtId="0" fontId="28" fillId="0" borderId="109" xfId="0" applyAlignment="1" applyBorder="1" applyFont="1">
      <alignment vertical="center" wrapText="1"/>
    </xf>
    <xf numFmtId="0" fontId="28" fillId="0" borderId="4" xfId="0" applyAlignment="1" applyBorder="1" applyFont="1" quotePrefix="1">
      <alignment vertical="center" wrapText="1"/>
    </xf>
    <xf numFmtId="0" fontId="28" fillId="0" borderId="27" xfId="0" applyAlignment="1" applyBorder="1" applyFont="1" quotePrefix="1">
      <alignment vertical="center" wrapText="1"/>
    </xf>
    <xf numFmtId="0" fontId="36" fillId="0" borderId="110" xfId="0" applyAlignment="1" applyBorder="1" applyFont="1">
      <alignment vertical="center" wrapText="1"/>
    </xf>
    <xf numFmtId="0" fontId="18" fillId="0" borderId="10" xfId="0" applyAlignment="1" applyBorder="1" applyFont="1">
      <alignment vertical="center" wrapText="1"/>
    </xf>
    <xf numFmtId="0" fontId="36" fillId="0" borderId="18" xfId="0" applyAlignment="1" applyBorder="1" applyFont="1">
      <alignment vertical="center" wrapText="1"/>
    </xf>
    <xf numFmtId="0" fontId="18" fillId="0" borderId="18" xfId="0" applyAlignment="1" applyBorder="1" applyFont="1">
      <alignment vertical="center" wrapText="1"/>
    </xf>
    <xf numFmtId="0" fontId="18" fillId="0" borderId="18" xfId="0" applyAlignment="1" applyBorder="1" applyFont="1" quotePrefix="1">
      <alignment vertical="center" wrapText="1"/>
    </xf>
    <xf numFmtId="0" fontId="35" fillId="0" borderId="18" xfId="0" applyAlignment="1" applyBorder="1" applyFont="1">
      <alignment vertical="center" wrapText="1"/>
    </xf>
    <xf numFmtId="0" fontId="15" fillId="0" borderId="18" xfId="0" applyAlignment="1" applyBorder="1" applyFont="1">
      <alignment vertical="center" wrapText="1"/>
    </xf>
    <xf numFmtId="0" fontId="15" fillId="0" borderId="26" xfId="0" applyAlignment="1" applyBorder="1" applyFont="1">
      <alignment vertical="center" wrapText="1"/>
    </xf>
    <xf numFmtId="0" fontId="25" fillId="10" borderId="97" xfId="0" applyAlignment="1" applyBorder="1" applyFont="1" applyFill="1">
      <alignment horizontal="center" vertical="center"/>
    </xf>
    <xf numFmtId="0" fontId="39" fillId="11" borderId="97" xfId="0" applyAlignment="1" applyBorder="1" applyFont="1" applyFill="1">
      <alignment horizontal="center" vertical="center" wrapText="1"/>
    </xf>
    <xf numFmtId="0" fontId="37" fillId="11" borderId="97" xfId="0" applyAlignment="1" applyBorder="1" applyFont="1" applyFill="1">
      <alignment horizontal="center" vertical="center"/>
    </xf>
    <xf numFmtId="0" fontId="37" fillId="11" borderId="99" xfId="0" applyAlignment="1" applyBorder="1" applyFont="1" applyFill="1">
      <alignment horizontal="center" vertical="center"/>
    </xf>
    <xf numFmtId="0" fontId="25" fillId="8" borderId="97" xfId="0" applyAlignment="1" applyBorder="1" applyFont="1" applyFill="1">
      <alignment horizontal="center" vertical="center"/>
    </xf>
    <xf numFmtId="0" fontId="25" fillId="3" borderId="97" xfId="0" applyAlignment="1" applyBorder="1" applyFont="1" applyFill="1">
      <alignment horizontal="center" vertical="center"/>
    </xf>
    <xf numFmtId="0" fontId="25" fillId="7" borderId="99" xfId="0" applyAlignment="1" applyBorder="1" applyFont="1" applyFill="1">
      <alignment horizontal="center" vertical="center"/>
    </xf>
    <xf numFmtId="0" fontId="25" fillId="8" borderId="39" xfId="0" applyAlignment="1" applyBorder="1" applyFont="1" applyFill="1">
      <alignment horizontal="center" vertical="center"/>
    </xf>
    <xf numFmtId="0" fontId="36" fillId="0" borderId="22" xfId="0" applyAlignment="1" applyBorder="1" applyFont="1">
      <alignment vertical="center" wrapText="1"/>
    </xf>
    <xf numFmtId="0" fontId="25" fillId="7" borderId="57" xfId="0" applyAlignment="1" applyBorder="1" applyFont="1" applyFill="1">
      <alignment horizontal="center" vertical="center"/>
    </xf>
    <xf numFmtId="0" fontId="25" fillId="11" borderId="57" xfId="0" applyAlignment="1" applyBorder="1" applyFont="1" applyFill="1">
      <alignment horizontal="center" vertical="center"/>
    </xf>
    <xf numFmtId="0" fontId="25" fillId="6" borderId="57" xfId="0" applyAlignment="1" applyBorder="1" applyFont="1" applyFill="1">
      <alignment horizontal="center" vertical="center"/>
    </xf>
    <xf numFmtId="0" fontId="25" fillId="8" borderId="57" xfId="0" applyAlignment="1" applyBorder="1" applyFont="1" applyFill="1">
      <alignment horizontal="center" vertical="center"/>
    </xf>
    <xf numFmtId="0" fontId="25" fillId="7" borderId="111" xfId="0" applyAlignment="1" applyBorder="1" applyFont="1" applyFill="1">
      <alignment horizontal="center" vertical="center"/>
    </xf>
    <xf numFmtId="0" fontId="25" fillId="8" borderId="88" xfId="0" applyAlignment="1" applyBorder="1" applyFont="1" applyFill="1">
      <alignment horizontal="center" vertical="center"/>
    </xf>
    <xf numFmtId="0" fontId="18" fillId="0" borderId="26" xfId="0" applyAlignment="1" applyBorder="1" applyFont="1" quotePrefix="1">
      <alignment vertical="center" wrapText="1"/>
    </xf>
    <xf numFmtId="0" fontId="25" fillId="11" borderId="97" xfId="0" applyAlignment="1" applyBorder="1" applyFont="1" applyFill="1">
      <alignment horizontal="center" vertical="center"/>
    </xf>
    <xf numFmtId="0" fontId="25" fillId="10" borderId="89" xfId="0" applyAlignment="1" applyBorder="1" applyFont="1" applyFill="1">
      <alignment horizontal="center" vertical="center"/>
    </xf>
    <xf numFmtId="0" fontId="25" fillId="10" borderId="33" xfId="0" applyAlignment="1" applyBorder="1" applyFont="1" applyFill="1">
      <alignment horizontal="center" vertical="center"/>
    </xf>
    <xf numFmtId="0" fontId="25" fillId="6" borderId="72" xfId="0" applyAlignment="1" applyBorder="1" applyFont="1" applyFill="1">
      <alignment horizontal="center" vertical="center"/>
    </xf>
    <xf numFmtId="0" fontId="25" fillId="6" borderId="108" xfId="0" applyAlignment="1" applyBorder="1" applyFont="1" applyFill="1">
      <alignment horizontal="center" vertical="center"/>
    </xf>
    <xf numFmtId="0" fontId="25" fillId="7" borderId="43" xfId="0" applyAlignment="1" applyBorder="1" applyFont="1" applyFill="1">
      <alignment horizontal="center" vertical="center"/>
    </xf>
    <xf numFmtId="0" fontId="2" fillId="0" borderId="9" xfId="0" applyAlignment="1" applyBorder="1" applyFont="1">
      <alignment horizontal="center" vertical="center"/>
    </xf>
    <xf numFmtId="0" fontId="18" fillId="0" borderId="26" xfId="0" applyAlignment="1" applyBorder="1" applyFont="1">
      <alignment vertical="center" wrapText="1"/>
    </xf>
    <xf numFmtId="0" fontId="18" fillId="0" borderId="112" xfId="0" applyAlignment="1" applyBorder="1" applyFont="1">
      <alignment horizontal="center"/>
    </xf>
    <xf numFmtId="0" fontId="28" fillId="3" borderId="0" xfId="0" applyAlignment="1" applyFont="1" applyFill="1" quotePrefix="1">
      <alignment horizontal="center" vertical="center"/>
    </xf>
    <xf numFmtId="49" fontId="28" fillId="3" borderId="0" xfId="0" applyAlignment="1" applyFont="1" applyNumberFormat="1" applyFill="1" quotePrefix="1">
      <alignment horizontal="center" vertical="center"/>
    </xf>
    <xf numFmtId="17" fontId="28" fillId="3" borderId="0" xfId="0" applyAlignment="1" applyFont="1" applyNumberFormat="1" applyFill="1" quotePrefix="1">
      <alignment horizontal="center" vertical="center" wrapText="1"/>
    </xf>
    <xf numFmtId="49" fontId="28" fillId="3" borderId="0" xfId="0" applyAlignment="1" applyFont="1" applyNumberFormat="1" applyFill="1" quotePrefix="1">
      <alignment horizontal="center" vertical="center" wrapText="1"/>
    </xf>
    <xf numFmtId="49" fontId="28" fillId="3" borderId="5" xfId="0" applyAlignment="1" applyBorder="1" applyFont="1" applyNumberFormat="1" applyFill="1" quotePrefix="1">
      <alignment horizontal="center" vertical="center" wrapText="1"/>
    </xf>
    <xf numFmtId="0" fontId="35" fillId="0" borderId="5" xfId="0" applyAlignment="1" applyBorder="1" applyFont="1">
      <alignment vertical="center"/>
    </xf>
    <xf numFmtId="0" fontId="25" fillId="6" borderId="35" xfId="0" applyAlignment="1" applyBorder="1" applyFont="1" applyFill="1">
      <alignment horizontal="center" vertical="center"/>
    </xf>
    <xf numFmtId="0" fontId="47" fillId="11" borderId="57" xfId="0" applyAlignment="1" applyBorder="1" applyFont="1" applyFill="1">
      <alignment horizontal="center" vertical="center"/>
    </xf>
    <xf numFmtId="0" fontId="43" fillId="11" borderId="57" xfId="0" applyAlignment="1" applyBorder="1" applyFont="1" applyFill="1">
      <alignment horizontal="center" vertical="center"/>
    </xf>
    <xf numFmtId="0" fontId="20" fillId="0" borderId="15" xfId="0" applyAlignment="1" applyBorder="1" applyFont="1">
      <alignment horizontal="center" vertical="center" textRotation="90" wrapText="1"/>
    </xf>
    <xf numFmtId="0" fontId="15" fillId="7" borderId="10" xfId="0" applyAlignment="1" applyBorder="1" applyFont="1" applyFill="1">
      <alignment horizontal="center"/>
    </xf>
    <xf numFmtId="0" fontId="15" fillId="8" borderId="0" xfId="0" applyAlignment="1" applyFont="1" applyFill="1">
      <alignment horizontal="center"/>
    </xf>
    <xf numFmtId="0" fontId="15" fillId="9" borderId="0" xfId="0" applyAlignment="1" applyFont="1" applyFill="1">
      <alignment horizontal="center"/>
    </xf>
    <xf numFmtId="0" fontId="15" fillId="6" borderId="0" xfId="0" applyAlignment="1" applyFont="1" applyFill="1">
      <alignment horizontal="center"/>
    </xf>
    <xf numFmtId="0" fontId="15" fillId="0" borderId="2" xfId="0" applyAlignment="1" applyBorder="1" applyFont="1">
      <alignment horizontal="center"/>
    </xf>
    <xf numFmtId="0" fontId="15" fillId="0" borderId="0" xfId="0" applyFont="1"/>
    <xf numFmtId="0" fontId="25" fillId="7" borderId="56" xfId="0" applyAlignment="1" applyBorder="1" applyFont="1" applyFill="1">
      <alignment horizontal="center" vertical="center"/>
    </xf>
    <xf numFmtId="0" fontId="25" fillId="6" borderId="113" xfId="0" applyAlignment="1" applyBorder="1" applyFont="1" applyFill="1">
      <alignment horizontal="center" vertical="center"/>
    </xf>
    <xf numFmtId="0" fontId="25" fillId="10" borderId="113" xfId="0" applyAlignment="1" applyBorder="1" applyFont="1" applyFill="1">
      <alignment horizontal="center" vertical="center"/>
    </xf>
    <xf numFmtId="0" fontId="25" fillId="10" borderId="114" xfId="0" applyAlignment="1" applyBorder="1" applyFont="1" applyFill="1">
      <alignment horizontal="center" vertical="center"/>
    </xf>
    <xf numFmtId="0" fontId="0" fillId="0" borderId="6" xfId="0" applyAlignment="1" applyBorder="1">
      <alignment horizontal="center" vertical="center" wrapText="1"/>
    </xf>
    <xf numFmtId="0" fontId="0" fillId="3" borderId="3" xfId="0" applyAlignment="1" applyBorder="1" applyFill="1" quotePrefix="1">
      <alignment horizontal="center" vertical="center"/>
    </xf>
    <xf numFmtId="0" fontId="14" fillId="3" borderId="24" xfId="0" applyAlignment="1" applyBorder="1" applyFont="1" applyFill="1">
      <alignment horizontal="center" vertical="center"/>
    </xf>
    <xf numFmtId="17" fontId="6" fillId="0" borderId="6" xfId="0" applyAlignment="1" applyBorder="1" applyFont="1" applyNumberFormat="1">
      <alignment horizontal="center" vertical="center"/>
    </xf>
    <xf numFmtId="0" fontId="1" fillId="0" borderId="53" xfId="0" applyAlignment="1" applyBorder="1" applyFont="1">
      <alignment vertical="center"/>
    </xf>
    <xf numFmtId="0" fontId="0" fillId="0" borderId="53" xfId="0" applyAlignment="1" applyBorder="1">
      <alignment vertical="center"/>
    </xf>
    <xf numFmtId="0" fontId="0" fillId="0" borderId="53" xfId="0" applyAlignment="1" applyBorder="1">
      <alignment horizontal="center" vertical="center"/>
    </xf>
    <xf numFmtId="0" fontId="6" fillId="0" borderId="53" xfId="0" applyAlignment="1" applyBorder="1" applyFont="1">
      <alignment vertical="center"/>
    </xf>
    <xf numFmtId="0" fontId="14" fillId="3" borderId="96" xfId="0" applyAlignment="1" applyBorder="1" applyFont="1" applyFill="1">
      <alignment horizontal="center" vertical="center"/>
    </xf>
    <xf numFmtId="0" fontId="1" fillId="3" borderId="0" xfId="0" applyAlignment="1" applyFont="1" applyFill="1">
      <alignment horizontal="center" vertical="center" wrapText="1"/>
    </xf>
    <xf numFmtId="0" fontId="28" fillId="20" borderId="0" xfId="0" applyAlignment="1" applyFont="1" applyFill="1">
      <alignment horizontal="center" vertical="center"/>
    </xf>
    <xf numFmtId="0" fontId="28" fillId="20" borderId="25" xfId="0" applyAlignment="1" applyBorder="1" applyFont="1" applyFill="1">
      <alignment horizontal="center" vertical="center"/>
    </xf>
    <xf numFmtId="17" fontId="28" fillId="12" borderId="63" xfId="0" applyAlignment="1" applyBorder="1" applyFont="1" applyNumberFormat="1" applyFill="1">
      <alignment horizontal="center" vertical="center"/>
    </xf>
    <xf numFmtId="164" fontId="28" fillId="21" borderId="52" xfId="0" applyAlignment="1" applyBorder="1" applyFont="1" applyNumberFormat="1" applyFill="1">
      <alignment horizontal="center" vertical="center"/>
    </xf>
    <xf numFmtId="164" fontId="28" fillId="21" borderId="1" xfId="0" applyAlignment="1" applyBorder="1" applyFont="1" applyNumberFormat="1" applyFill="1">
      <alignment horizontal="center" vertical="center"/>
    </xf>
    <xf numFmtId="164" fontId="28" fillId="19" borderId="0" xfId="0" applyAlignment="1" applyFont="1" applyNumberFormat="1" applyFill="1">
      <alignment horizontal="center" vertical="center"/>
    </xf>
    <xf numFmtId="164" fontId="28" fillId="16" borderId="27" xfId="0" applyAlignment="1" applyBorder="1" applyFont="1" applyNumberFormat="1" applyFill="1">
      <alignment horizontal="center" vertical="center"/>
    </xf>
    <xf numFmtId="164" fontId="28" fillId="16" borderId="21" xfId="0" applyAlignment="1" applyBorder="1" applyFont="1" applyNumberFormat="1" applyFill="1">
      <alignment horizontal="center" vertical="center"/>
    </xf>
    <xf numFmtId="0" fontId="28" fillId="3" borderId="109" xfId="0" applyAlignment="1" applyBorder="1" applyFont="1" applyFill="1">
      <alignment vertical="center" wrapText="1"/>
    </xf>
    <xf numFmtId="0" fontId="28" fillId="3" borderId="115" xfId="0" applyAlignment="1" applyBorder="1" applyFont="1" applyFill="1">
      <alignment vertical="center" wrapText="1"/>
    </xf>
    <xf numFmtId="0" fontId="28" fillId="0" borderId="116" xfId="0" applyAlignment="1" applyBorder="1" applyFont="1">
      <alignment vertical="center"/>
    </xf>
    <xf numFmtId="0" fontId="26" fillId="0" borderId="37" xfId="0" applyAlignment="1" applyBorder="1" applyFont="1">
      <alignment vertical="center" wrapText="1"/>
    </xf>
    <xf numFmtId="0" fontId="28" fillId="0" borderId="51" xfId="0" applyAlignment="1" applyBorder="1" applyFont="1">
      <alignment vertical="center"/>
    </xf>
    <xf numFmtId="0" fontId="43" fillId="7" borderId="51" xfId="0" applyAlignment="1" applyBorder="1" applyFont="1" applyFill="1">
      <alignment horizontal="center" vertical="center" wrapText="1"/>
    </xf>
    <xf numFmtId="0" fontId="43" fillId="6" borderId="51" xfId="0" applyAlignment="1" applyBorder="1" applyFont="1" applyFill="1">
      <alignment horizontal="center" vertical="center" wrapText="1"/>
    </xf>
    <xf numFmtId="0" fontId="26" fillId="0" borderId="42" xfId="0" applyAlignment="1" applyBorder="1" applyFont="1">
      <alignment vertical="center" wrapText="1"/>
    </xf>
    <xf numFmtId="0" fontId="28" fillId="0" borderId="43" xfId="0" applyAlignment="1" applyBorder="1" applyFont="1">
      <alignment vertical="center" wrapText="1"/>
    </xf>
    <xf numFmtId="0" fontId="43" fillId="6" borderId="43" xfId="0" applyAlignment="1" applyBorder="1" applyFont="1" applyFill="1">
      <alignment horizontal="center" vertical="center" wrapText="1"/>
    </xf>
    <xf numFmtId="0" fontId="28" fillId="0" borderId="42" xfId="0" applyAlignment="1" applyBorder="1" applyFont="1">
      <alignment vertical="center" wrapText="1"/>
    </xf>
    <xf numFmtId="0" fontId="28" fillId="0" borderId="45" xfId="0" applyAlignment="1" applyBorder="1" applyFont="1">
      <alignment vertical="center" wrapText="1"/>
    </xf>
    <xf numFmtId="0" fontId="28" fillId="0" borderId="46" xfId="0" applyAlignment="1" applyBorder="1" applyFont="1">
      <alignment vertical="center" wrapText="1"/>
    </xf>
    <xf numFmtId="0" fontId="28" fillId="0" borderId="42" xfId="0" applyAlignment="1" applyBorder="1" applyFont="1" quotePrefix="1">
      <alignment vertical="center" wrapText="1"/>
    </xf>
    <xf numFmtId="0" fontId="28" fillId="0" borderId="45" xfId="0" applyAlignment="1" applyBorder="1" applyFont="1" quotePrefix="1">
      <alignment vertical="center" wrapText="1"/>
    </xf>
    <xf numFmtId="0" fontId="26" fillId="0" borderId="117" xfId="0" applyAlignment="1" applyBorder="1" applyFont="1">
      <alignment vertical="center" wrapText="1"/>
    </xf>
    <xf numFmtId="0" fontId="28" fillId="0" borderId="72" xfId="0" applyAlignment="1" applyBorder="1" applyFont="1">
      <alignment vertical="center" wrapText="1"/>
    </xf>
    <xf numFmtId="0" fontId="43" fillId="7" borderId="104" xfId="0" applyAlignment="1" applyBorder="1" applyFont="1" applyFill="1">
      <alignment horizontal="center" vertical="center" wrapText="1"/>
    </xf>
    <xf numFmtId="0" fontId="43" fillId="7" borderId="103" xfId="0" applyAlignment="1" applyBorder="1" applyFont="1" applyFill="1">
      <alignment horizontal="center" vertical="center" wrapText="1"/>
    </xf>
    <xf numFmtId="0" fontId="47" fillId="3" borderId="118" xfId="0" applyAlignment="1" applyBorder="1" applyFont="1" applyFill="1">
      <alignment horizontal="center" vertical="center"/>
    </xf>
    <xf numFmtId="0" fontId="43" fillId="6" borderId="33" xfId="0" applyAlignment="1" applyBorder="1" applyFont="1" applyFill="1">
      <alignment horizontal="center" vertical="center" wrapText="1"/>
    </xf>
    <xf numFmtId="0" fontId="18" fillId="3" borderId="51" xfId="0" applyAlignment="1" applyBorder="1" applyFont="1" applyFill="1">
      <alignment vertical="center"/>
    </xf>
    <xf numFmtId="0" fontId="25" fillId="7" borderId="51" xfId="0" applyAlignment="1" applyBorder="1" applyFont="1" applyFill="1">
      <alignment horizontal="center" vertical="center"/>
    </xf>
    <xf numFmtId="0" fontId="25" fillId="11" borderId="51" xfId="0" applyAlignment="1" applyBorder="1" applyFont="1" applyFill="1">
      <alignment horizontal="center" vertical="center"/>
    </xf>
    <xf numFmtId="0" fontId="25" fillId="6" borderId="51" xfId="0" applyAlignment="1" applyBorder="1" applyFont="1" applyFill="1">
      <alignment horizontal="center" vertical="center"/>
    </xf>
    <xf numFmtId="0" fontId="25" fillId="8" borderId="51" xfId="0" applyAlignment="1" applyBorder="1" applyFont="1" applyFill="1">
      <alignment horizontal="center" vertical="center"/>
    </xf>
    <xf numFmtId="0" fontId="37" fillId="11" borderId="51" xfId="0" applyAlignment="1" applyBorder="1" applyFont="1" applyFill="1">
      <alignment horizontal="center" vertical="center"/>
    </xf>
    <xf numFmtId="0" fontId="25" fillId="11" borderId="43" xfId="0" applyAlignment="1" applyBorder="1" applyFont="1" applyFill="1">
      <alignment horizontal="center" vertical="center"/>
    </xf>
    <xf numFmtId="0" fontId="37" fillId="11" borderId="43" xfId="0" applyAlignment="1" applyBorder="1" applyFont="1" applyFill="1">
      <alignment horizontal="center" vertical="center"/>
    </xf>
    <xf numFmtId="0" fontId="18" fillId="3" borderId="43" xfId="0" applyAlignment="1" applyBorder="1" applyFont="1" applyFill="1">
      <alignment vertical="center" wrapText="1"/>
    </xf>
    <xf numFmtId="0" fontId="25" fillId="8" borderId="43" xfId="0" applyAlignment="1" applyBorder="1" applyFont="1" applyFill="1">
      <alignment horizontal="center" vertical="center"/>
    </xf>
    <xf numFmtId="0" fontId="18" fillId="3" borderId="46" xfId="0" applyAlignment="1" applyBorder="1" applyFont="1" applyFill="1">
      <alignment vertical="center" wrapText="1"/>
    </xf>
    <xf numFmtId="0" fontId="25" fillId="10" borderId="46" xfId="0" applyAlignment="1" applyBorder="1" applyFont="1" applyFill="1">
      <alignment horizontal="center" vertical="center"/>
    </xf>
    <xf numFmtId="0" fontId="25" fillId="11" borderId="46" xfId="0" applyAlignment="1" applyBorder="1" applyFont="1" applyFill="1">
      <alignment horizontal="center" vertical="center"/>
    </xf>
    <xf numFmtId="0" fontId="25" fillId="8" borderId="46" xfId="0" applyAlignment="1" applyBorder="1" applyFont="1" applyFill="1">
      <alignment horizontal="center" vertical="center"/>
    </xf>
    <xf numFmtId="0" fontId="36" fillId="3" borderId="56" xfId="0" applyAlignment="1" applyBorder="1" applyFont="1" applyFill="1">
      <alignment vertical="center" wrapText="1"/>
    </xf>
    <xf numFmtId="0" fontId="36" fillId="3" borderId="113" xfId="0" applyAlignment="1" applyBorder="1" applyFont="1" applyFill="1">
      <alignment vertical="center" wrapText="1"/>
    </xf>
    <xf numFmtId="0" fontId="18" fillId="3" borderId="113" xfId="0" applyAlignment="1" applyBorder="1" applyFont="1" applyFill="1">
      <alignment vertical="center" wrapText="1"/>
    </xf>
    <xf numFmtId="0" fontId="18" fillId="3" borderId="113" xfId="0" applyAlignment="1" applyBorder="1" applyFont="1" applyFill="1" quotePrefix="1">
      <alignment vertical="center" wrapText="1"/>
    </xf>
    <xf numFmtId="0" fontId="18" fillId="3" borderId="114" xfId="0" applyAlignment="1" applyBorder="1" applyFont="1" applyFill="1" quotePrefix="1">
      <alignment vertical="center" wrapText="1"/>
    </xf>
    <xf numFmtId="0" fontId="0" fillId="3" borderId="0" xfId="0" applyFont="1" applyFill="1"/>
    <xf numFmtId="0" fontId="25" fillId="7" borderId="103" xfId="0" applyAlignment="1" applyBorder="1" applyFont="1" applyFill="1">
      <alignment horizontal="center" vertical="center"/>
    </xf>
    <xf numFmtId="0" fontId="25" fillId="7" borderId="104" xfId="0" applyAlignment="1" applyBorder="1" applyFont="1" applyFill="1">
      <alignment horizontal="center" vertical="center"/>
    </xf>
    <xf numFmtId="0" fontId="25" fillId="8" borderId="104" xfId="0" applyAlignment="1" applyBorder="1" applyFont="1" applyFill="1">
      <alignment horizontal="center" vertical="center"/>
    </xf>
    <xf numFmtId="0" fontId="25" fillId="10" borderId="104" xfId="0" applyAlignment="1" applyBorder="1" applyFont="1" applyFill="1">
      <alignment horizontal="center" vertical="center"/>
    </xf>
    <xf numFmtId="0" fontId="25" fillId="8" borderId="118" xfId="0" applyAlignment="1" applyBorder="1" applyFont="1" applyFill="1">
      <alignment horizontal="center" vertical="center"/>
    </xf>
    <xf numFmtId="0" fontId="25" fillId="8" borderId="38" xfId="0" applyAlignment="1" applyBorder="1" applyFont="1" applyFill="1">
      <alignment horizontal="center" vertical="center"/>
    </xf>
    <xf numFmtId="0" fontId="25" fillId="10" borderId="39" xfId="0" applyAlignment="1" applyBorder="1" applyFont="1" applyFill="1">
      <alignment horizontal="center" vertical="center"/>
    </xf>
    <xf numFmtId="0" fontId="55" fillId="3" borderId="104" xfId="0" applyAlignment="1" applyBorder="1" applyFont="1" applyFill="1">
      <alignment vertical="center"/>
    </xf>
    <xf numFmtId="0" fontId="25" fillId="11" borderId="3" xfId="0" applyAlignment="1" applyBorder="1" applyFont="1" applyFill="1">
      <alignment horizontal="center" vertical="center"/>
    </xf>
    <xf numFmtId="0" fontId="37" fillId="11" borderId="3" xfId="0" applyAlignment="1" applyBorder="1" applyFont="1" applyFill="1">
      <alignment horizontal="center" vertical="center"/>
    </xf>
    <xf numFmtId="0" fontId="55" fillId="3" borderId="104" xfId="0" applyAlignment="1" applyBorder="1" applyFont="1" applyFill="1">
      <alignment vertical="center" wrapText="1"/>
    </xf>
    <xf numFmtId="0" fontId="0" fillId="3" borderId="3" xfId="0" applyAlignment="1" applyBorder="1" applyFill="1">
      <alignment vertical="center"/>
    </xf>
    <xf numFmtId="0" fontId="0" fillId="3" borderId="59" xfId="0" applyAlignment="1" applyBorder="1" applyFill="1">
      <alignment vertical="center"/>
    </xf>
    <xf numFmtId="0" fontId="28" fillId="3" borderId="59" xfId="0" applyAlignment="1" applyBorder="1" applyFont="1" applyFill="1">
      <alignment vertical="center"/>
    </xf>
    <xf numFmtId="0" fontId="18" fillId="11" borderId="29" xfId="0" applyAlignment="1" applyBorder="1" applyFont="1" applyFill="1">
      <alignment horizontal="center" wrapText="1"/>
    </xf>
    <xf numFmtId="0" fontId="25" fillId="8" borderId="29" xfId="0" applyAlignment="1" applyBorder="1" applyFont="1" applyFill="1">
      <alignment horizontal="center" vertical="center"/>
    </xf>
    <xf numFmtId="0" fontId="25" fillId="8" borderId="113" xfId="0" applyAlignment="1" applyBorder="1" applyFont="1" applyFill="1">
      <alignment horizontal="center" vertical="center"/>
    </xf>
    <xf numFmtId="0" fontId="18" fillId="11" borderId="15" xfId="0" applyAlignment="1" applyBorder="1" applyFont="1" applyFill="1">
      <alignment horizontal="center" wrapText="1"/>
    </xf>
    <xf numFmtId="0" fontId="18" fillId="11" borderId="15" xfId="0" applyAlignment="1" applyBorder="1" applyFont="1" applyFill="1">
      <alignment horizontal="center"/>
    </xf>
    <xf numFmtId="0" fontId="25" fillId="6" borderId="13" xfId="0" applyAlignment="1" applyBorder="1" applyFont="1" applyFill="1">
      <alignment horizontal="center" vertical="center"/>
    </xf>
    <xf numFmtId="0" fontId="25" fillId="8" borderId="16" xfId="0" applyAlignment="1" applyBorder="1" applyFont="1" applyFill="1">
      <alignment horizontal="center" vertical="center"/>
    </xf>
    <xf numFmtId="0" fontId="25" fillId="8" borderId="99" xfId="0" applyAlignment="1" applyBorder="1" applyFont="1" applyFill="1">
      <alignment horizontal="center" vertical="center"/>
    </xf>
    <xf numFmtId="0" fontId="25" fillId="10" borderId="88" xfId="0" applyAlignment="1" applyBorder="1" applyFont="1" applyFill="1">
      <alignment horizontal="center" vertical="center"/>
    </xf>
    <xf numFmtId="0" fontId="28" fillId="20" borderId="91" xfId="0" applyBorder="1" applyFont="1" applyFill="1"/>
    <xf numFmtId="166" fontId="0" fillId="0" borderId="0" xfId="0" applyAlignment="1" applyNumberFormat="1">
      <alignment vertical="center"/>
    </xf>
    <xf numFmtId="0" fontId="0" fillId="0" borderId="0" xfId="0" applyAlignment="1">
      <alignment horizontal="center"/>
    </xf>
    <xf numFmtId="0" fontId="34" fillId="0" borderId="40" xfId="0" applyAlignment="1" applyBorder="1" applyFont="1">
      <alignment horizontal="center"/>
    </xf>
    <xf numFmtId="0" fontId="5" fillId="0" borderId="88" xfId="0" applyAlignment="1" applyBorder="1" applyFont="1">
      <alignment horizontal="center" vertical="top"/>
    </xf>
    <xf numFmtId="0" fontId="5" fillId="0" borderId="14" xfId="0" applyAlignment="1" applyBorder="1" applyFont="1">
      <alignment horizontal="center" vertical="top" wrapText="1"/>
    </xf>
    <xf numFmtId="0" fontId="56" fillId="0" borderId="14" xfId="0" applyAlignment="1" applyBorder="1" applyFont="1">
      <alignment horizontal="center" vertical="top" wrapText="1"/>
    </xf>
    <xf numFmtId="0" fontId="2" fillId="0" borderId="89" xfId="0" applyAlignment="1" applyBorder="1" applyFont="1">
      <alignment horizontal="center"/>
    </xf>
    <xf numFmtId="9" fontId="28" fillId="3" borderId="0" xfId="0" applyAlignment="1" applyFont="1" applyNumberFormat="1" applyFill="1">
      <alignment horizontal="center" vertical="center"/>
    </xf>
    <xf numFmtId="9" fontId="28" fillId="3" borderId="3" xfId="0" applyAlignment="1" applyBorder="1" applyFont="1" applyNumberFormat="1" applyFill="1">
      <alignment horizontal="center" vertical="center"/>
    </xf>
    <xf numFmtId="9" fontId="28" fillId="3" borderId="0" xfId="0" applyAlignment="1" applyFont="1" applyNumberFormat="1" applyFill="1">
      <alignment horizontal="center"/>
    </xf>
    <xf numFmtId="9" fontId="28" fillId="2" borderId="1" xfId="0" applyAlignment="1" applyBorder="1" applyFont="1" applyNumberFormat="1" applyFill="1">
      <alignment horizontal="center" vertical="center"/>
    </xf>
    <xf numFmtId="164" fontId="28" fillId="16" borderId="4" xfId="0" applyAlignment="1" applyBorder="1" applyFont="1" applyNumberFormat="1" applyFill="1">
      <alignment horizontal="center" vertical="center"/>
    </xf>
    <xf numFmtId="0" fontId="28" fillId="24" borderId="72" xfId="0" applyAlignment="1" applyBorder="1" applyFont="1" applyFill="1">
      <alignment horizontal="center" wrapText="1"/>
    </xf>
    <xf numFmtId="0" fontId="28" fillId="24" borderId="43" xfId="0" applyAlignment="1" applyBorder="1" applyFont="1" applyFill="1">
      <alignment horizontal="center" wrapText="1"/>
    </xf>
    <xf numFmtId="0" fontId="28" fillId="24" borderId="43" xfId="0" applyAlignment="1" applyBorder="1" applyFont="1" applyFill="1">
      <alignment horizontal="center"/>
    </xf>
    <xf numFmtId="0" fontId="28" fillId="24" borderId="46" xfId="0" applyAlignment="1" applyBorder="1" applyFont="1" applyFill="1">
      <alignment horizontal="center"/>
    </xf>
    <xf numFmtId="0" fontId="43" fillId="25" borderId="43" xfId="0" applyAlignment="1" applyBorder="1" applyFont="1" applyFill="1">
      <alignment horizontal="center" vertical="center"/>
    </xf>
    <xf numFmtId="0" fontId="43" fillId="25" borderId="104" xfId="0" applyAlignment="1" applyBorder="1" applyFont="1" applyFill="1">
      <alignment horizontal="center" vertical="center"/>
    </xf>
    <xf numFmtId="0" fontId="43" fillId="3" borderId="118" xfId="0" applyAlignment="1" applyBorder="1" applyFont="1" applyFill="1">
      <alignment horizontal="center" vertical="center"/>
    </xf>
    <xf numFmtId="0" fontId="43" fillId="25" borderId="46" xfId="0" applyAlignment="1" applyBorder="1" applyFont="1" applyFill="1">
      <alignment horizontal="center" vertical="center"/>
    </xf>
    <xf numFmtId="0" fontId="43" fillId="6" borderId="109" xfId="0" applyAlignment="1" applyBorder="1" applyFont="1" applyFill="1">
      <alignment horizontal="center" vertical="center" wrapText="1"/>
    </xf>
    <xf numFmtId="0" fontId="43" fillId="3" borderId="59" xfId="0" applyAlignment="1" applyBorder="1" applyFont="1" applyFill="1">
      <alignment horizontal="center" vertical="center"/>
    </xf>
    <xf numFmtId="0" fontId="43" fillId="3" borderId="62" xfId="0" applyAlignment="1" applyBorder="1" applyFont="1" applyFill="1">
      <alignment horizontal="center" vertical="center"/>
    </xf>
    <xf numFmtId="0" fontId="43" fillId="3" borderId="44" xfId="0" applyAlignment="1" applyBorder="1" applyFont="1" applyFill="1">
      <alignment horizontal="center" vertical="center"/>
    </xf>
    <xf numFmtId="0" fontId="43" fillId="7" borderId="41" xfId="0" applyAlignment="1" applyBorder="1" applyFont="1" applyFill="1">
      <alignment horizontal="center" vertical="center" wrapText="1"/>
    </xf>
    <xf numFmtId="0" fontId="43" fillId="7" borderId="49" xfId="0" applyAlignment="1" applyBorder="1" applyFont="1" applyFill="1">
      <alignment horizontal="center" vertical="center" wrapText="1"/>
    </xf>
    <xf numFmtId="0" fontId="43" fillId="3" borderId="47" xfId="0" applyAlignment="1" applyBorder="1" applyFont="1" applyFill="1">
      <alignment horizontal="center" vertical="center"/>
    </xf>
    <xf numFmtId="0" fontId="26" fillId="3" borderId="15" xfId="0" applyAlignment="1" applyBorder="1" applyFont="1" applyFill="1">
      <alignment horizontal="center" wrapText="1"/>
    </xf>
    <xf numFmtId="0" fontId="26" fillId="3" borderId="16" xfId="0" applyAlignment="1" applyBorder="1" applyFont="1" applyFill="1">
      <alignment horizontal="center" wrapText="1"/>
    </xf>
    <xf numFmtId="0" fontId="28" fillId="24" borderId="51" xfId="0" applyAlignment="1" applyBorder="1" applyFont="1" applyFill="1">
      <alignment horizontal="center" wrapText="1"/>
    </xf>
    <xf numFmtId="0" fontId="28" fillId="11" borderId="51" xfId="0" applyAlignment="1" applyBorder="1" applyFont="1" applyFill="1">
      <alignment horizontal="center" wrapText="1"/>
    </xf>
    <xf numFmtId="0" fontId="43" fillId="3" borderId="41" xfId="0" applyAlignment="1" applyBorder="1" applyFont="1" applyFill="1">
      <alignment horizontal="center" vertical="center"/>
    </xf>
    <xf numFmtId="0" fontId="25" fillId="10" borderId="117" xfId="0" applyAlignment="1" applyBorder="1" applyFont="1" applyFill="1">
      <alignment horizontal="center" vertical="center"/>
    </xf>
    <xf numFmtId="0" fontId="25" fillId="10" borderId="72" xfId="0" applyAlignment="1" applyBorder="1" applyFont="1" applyFill="1">
      <alignment horizontal="center" vertical="center"/>
    </xf>
    <xf numFmtId="0" fontId="25" fillId="8" borderId="72" xfId="0" applyAlignment="1" applyBorder="1" applyFont="1" applyFill="1">
      <alignment horizontal="center" vertical="center"/>
    </xf>
    <xf numFmtId="0" fontId="25" fillId="8" borderId="42" xfId="0" applyAlignment="1" applyBorder="1" applyFont="1" applyFill="1">
      <alignment horizontal="center" vertical="center"/>
    </xf>
    <xf numFmtId="0" fontId="25" fillId="10" borderId="42" xfId="0" applyAlignment="1" applyBorder="1" applyFont="1" applyFill="1">
      <alignment horizontal="center" vertical="center"/>
    </xf>
    <xf numFmtId="0" fontId="25" fillId="6" borderId="42" xfId="0" applyAlignment="1" applyBorder="1" applyFont="1" applyFill="1">
      <alignment horizontal="center" vertical="center"/>
    </xf>
    <xf numFmtId="0" fontId="25" fillId="10" borderId="119" xfId="0" applyAlignment="1" applyBorder="1" applyFont="1" applyFill="1">
      <alignment horizontal="center" vertical="center"/>
    </xf>
    <xf numFmtId="0" fontId="28" fillId="11" borderId="67" xfId="0" applyAlignment="1" applyBorder="1" applyFont="1" applyFill="1">
      <alignment horizontal="center"/>
    </xf>
    <xf numFmtId="0" fontId="25" fillId="10" borderId="67" xfId="0" applyAlignment="1" applyBorder="1" applyFont="1" applyFill="1">
      <alignment horizontal="center" vertical="center"/>
    </xf>
    <xf numFmtId="0" fontId="25" fillId="7" borderId="67" xfId="0" applyAlignment="1" applyBorder="1" applyFont="1" applyFill="1">
      <alignment horizontal="center" vertical="center"/>
    </xf>
    <xf numFmtId="0" fontId="25" fillId="10" borderId="120" xfId="0" applyAlignment="1" applyBorder="1" applyFont="1" applyFill="1">
      <alignment horizontal="center" vertical="center"/>
    </xf>
    <xf numFmtId="0" fontId="25" fillId="8" borderId="121" xfId="0" applyAlignment="1" applyBorder="1" applyFont="1" applyFill="1">
      <alignment horizontal="center" vertical="center"/>
    </xf>
    <xf numFmtId="0" fontId="25" fillId="10" borderId="122" xfId="0" applyAlignment="1" applyBorder="1" applyFont="1" applyFill="1">
      <alignment horizontal="center" vertical="center"/>
    </xf>
    <xf numFmtId="0" fontId="3" fillId="3" borderId="96" xfId="0" applyAlignment="1" applyBorder="1" applyFont="1" applyFill="1">
      <alignment horizontal="center" vertical="center"/>
    </xf>
    <xf numFmtId="0" fontId="28" fillId="24" borderId="17" xfId="0" applyAlignment="1" applyBorder="1" applyFont="1" applyFill="1">
      <alignment horizontal="center" wrapText="1"/>
    </xf>
    <xf numFmtId="0" fontId="28" fillId="11" borderId="17" xfId="0" applyAlignment="1" applyBorder="1" applyFont="1" applyFill="1">
      <alignment horizontal="center" wrapText="1"/>
    </xf>
    <xf numFmtId="0" fontId="43" fillId="6" borderId="17" xfId="0" applyAlignment="1" applyBorder="1" applyFont="1" applyFill="1">
      <alignment horizontal="center" vertical="center"/>
    </xf>
    <xf numFmtId="0" fontId="28" fillId="0" borderId="123" xfId="0" applyAlignment="1" applyBorder="1" applyFont="1">
      <alignment vertical="center"/>
    </xf>
    <xf numFmtId="0" fontId="43" fillId="7" borderId="72" xfId="0" applyAlignment="1" applyBorder="1" applyFont="1" applyFill="1">
      <alignment horizontal="center" vertical="center"/>
    </xf>
    <xf numFmtId="0" fontId="43" fillId="11" borderId="72" xfId="0" applyAlignment="1" applyBorder="1" applyFont="1" applyFill="1">
      <alignment horizontal="center" vertical="center"/>
    </xf>
    <xf numFmtId="0" fontId="43" fillId="7" borderId="107" xfId="0" applyAlignment="1" applyBorder="1" applyFont="1" applyFill="1">
      <alignment horizontal="center" vertical="center"/>
    </xf>
    <xf numFmtId="0" fontId="43" fillId="3" borderId="108" xfId="0" applyAlignment="1" applyBorder="1" applyFont="1" applyFill="1">
      <alignment horizontal="center" vertical="center"/>
    </xf>
    <xf numFmtId="0" fontId="28" fillId="0" borderId="20" xfId="0" applyAlignment="1" applyBorder="1" applyFont="1">
      <alignment vertical="center" wrapText="1"/>
    </xf>
    <xf numFmtId="0" fontId="28" fillId="0" borderId="124" xfId="0" applyAlignment="1" applyBorder="1" applyFont="1">
      <alignment vertical="center" wrapText="1"/>
    </xf>
    <xf numFmtId="0" fontId="43" fillId="3" borderId="30" xfId="0" applyAlignment="1" applyBorder="1" applyFont="1" applyFill="1">
      <alignment horizontal="center" vertical="center"/>
    </xf>
    <xf numFmtId="0" fontId="43" fillId="11" borderId="30" xfId="0" applyAlignment="1" applyBorder="1" applyFont="1" applyFill="1">
      <alignment horizontal="center" vertical="center"/>
    </xf>
    <xf numFmtId="0" fontId="43" fillId="6" borderId="30" xfId="0" applyAlignment="1" applyBorder="1" applyFont="1" applyFill="1">
      <alignment horizontal="center" vertical="center"/>
    </xf>
    <xf numFmtId="0" fontId="43" fillId="7" borderId="34" xfId="0" applyAlignment="1" applyBorder="1" applyFont="1" applyFill="1">
      <alignment horizontal="center" vertical="center"/>
    </xf>
    <xf numFmtId="0" fontId="43" fillId="3" borderId="31" xfId="0" applyAlignment="1" applyBorder="1" applyFont="1" applyFill="1">
      <alignment horizontal="center" vertical="center"/>
    </xf>
    <xf numFmtId="0" fontId="28" fillId="3" borderId="72" xfId="0" applyAlignment="1" applyBorder="1" applyFont="1" applyFill="1">
      <alignment vertical="center" wrapText="1"/>
    </xf>
    <xf numFmtId="0" fontId="43" fillId="3" borderId="125" xfId="0" applyAlignment="1" applyBorder="1" applyFont="1" applyFill="1">
      <alignment horizontal="center" vertical="center"/>
    </xf>
    <xf numFmtId="0" fontId="28" fillId="3" borderId="43" xfId="0" applyAlignment="1" applyBorder="1" applyFont="1" applyFill="1">
      <alignment vertical="center" wrapText="1"/>
    </xf>
    <xf numFmtId="0" fontId="43" fillId="7" borderId="43" xfId="0" applyAlignment="1" applyBorder="1" applyFont="1" applyFill="1">
      <alignment horizontal="center" vertical="center"/>
    </xf>
    <xf numFmtId="0" fontId="43" fillId="6" borderId="44" xfId="0" applyAlignment="1" applyBorder="1" applyFont="1" applyFill="1">
      <alignment horizontal="center" vertical="center"/>
    </xf>
    <xf numFmtId="0" fontId="28" fillId="3" borderId="46" xfId="0" applyAlignment="1" applyBorder="1" applyFont="1" applyFill="1">
      <alignment vertical="center" wrapText="1"/>
    </xf>
    <xf numFmtId="0" fontId="26" fillId="0" borderId="60" xfId="0" applyAlignment="1" applyBorder="1" applyFont="1">
      <alignment vertical="center" wrapText="1"/>
    </xf>
    <xf numFmtId="0" fontId="28" fillId="0" borderId="17" xfId="0" applyAlignment="1" applyBorder="1" applyFont="1">
      <alignment vertical="center" wrapText="1"/>
    </xf>
    <xf numFmtId="0" fontId="43" fillId="6" borderId="61" xfId="0" applyAlignment="1" applyBorder="1" applyFont="1" applyFill="1">
      <alignment horizontal="center" vertical="center"/>
    </xf>
    <xf numFmtId="0" fontId="28" fillId="11" borderId="30" xfId="0" applyAlignment="1" applyBorder="1" applyFont="1" applyFill="1">
      <alignment horizontal="center" wrapText="1"/>
    </xf>
    <xf numFmtId="0" fontId="28" fillId="11" borderId="51" xfId="0" applyAlignment="1" applyBorder="1" applyFont="1" applyFill="1">
      <alignment horizontal="center"/>
    </xf>
    <xf numFmtId="0" fontId="12" fillId="3" borderId="96" xfId="0" applyAlignment="1" applyBorder="1" applyFont="1" applyFill="1">
      <alignment horizontal="center" vertical="center"/>
    </xf>
    <xf numFmtId="0" fontId="26" fillId="0" borderId="22" xfId="0" applyAlignment="1" applyBorder="1" applyFont="1">
      <alignment vertical="center"/>
    </xf>
    <xf numFmtId="0" fontId="28" fillId="0" borderId="23" xfId="0" applyAlignment="1" applyBorder="1" applyFont="1">
      <alignment vertical="center" wrapText="1"/>
    </xf>
    <xf numFmtId="0" fontId="28" fillId="0" borderId="22" xfId="0" applyAlignment="1" applyBorder="1" applyFont="1">
      <alignment vertical="center" wrapText="1"/>
    </xf>
    <xf numFmtId="0" fontId="28" fillId="0" borderId="22" xfId="0" applyAlignment="1" applyBorder="1" applyFont="1">
      <alignment horizontal="center" vertical="center" wrapText="1"/>
    </xf>
    <xf numFmtId="0" fontId="28" fillId="0" borderId="23" xfId="0" applyAlignment="1" applyBorder="1" applyFont="1">
      <alignment horizontal="center" vertical="center" wrapText="1"/>
    </xf>
    <xf numFmtId="0" fontId="28" fillId="3" borderId="23" xfId="0" applyAlignment="1" applyBorder="1" applyFont="1" applyFill="1">
      <alignment horizontal="center" vertical="center" wrapText="1"/>
    </xf>
    <xf numFmtId="0" fontId="0" fillId="3" borderId="23" xfId="0" applyAlignment="1" applyBorder="1" applyFill="1">
      <alignment vertical="center" wrapText="1"/>
    </xf>
    <xf numFmtId="0" fontId="12" fillId="3" borderId="24" xfId="0" applyAlignment="1" applyBorder="1" applyFont="1" applyFill="1">
      <alignment horizontal="center" vertical="center"/>
    </xf>
    <xf numFmtId="0" fontId="28" fillId="3" borderId="5" xfId="0" applyAlignment="1" applyBorder="1" applyFont="1" applyFill="1" quotePrefix="1">
      <alignment horizontal="center" vertical="center"/>
    </xf>
    <xf numFmtId="0" fontId="2" fillId="3" borderId="0" xfId="0" applyFont="1" applyFill="1"/>
    <xf numFmtId="0" fontId="34" fillId="3" borderId="0" xfId="0" applyFont="1" applyFill="1"/>
    <xf numFmtId="0" fontId="34" fillId="3" borderId="126" xfId="0" applyAlignment="1" applyBorder="1" applyFont="1" applyFill="1">
      <alignment vertical="center"/>
    </xf>
    <xf numFmtId="0" fontId="34" fillId="3" borderId="49" xfId="0" applyAlignment="1" applyBorder="1" applyFont="1" applyFill="1">
      <alignment vertical="center"/>
    </xf>
    <xf numFmtId="0" fontId="57" fillId="3" borderId="49" xfId="0" applyAlignment="1" applyBorder="1" applyFont="1" applyFill="1" quotePrefix="1">
      <alignment horizontal="center" vertical="center"/>
    </xf>
    <xf numFmtId="0" fontId="34" fillId="3" borderId="127" xfId="0" applyAlignment="1" applyBorder="1" applyFont="1" applyFill="1">
      <alignment vertical="center"/>
    </xf>
    <xf numFmtId="0" fontId="34" fillId="3" borderId="128" xfId="0" applyAlignment="1" applyBorder="1" applyFont="1" applyFill="1">
      <alignment vertical="center"/>
    </xf>
    <xf numFmtId="0" fontId="60" fillId="3" borderId="128" xfId="0" applyAlignment="1" applyBorder="1" applyFont="1" applyFill="1" quotePrefix="1">
      <alignment horizontal="center" vertical="center"/>
    </xf>
    <xf numFmtId="0" fontId="34" fillId="3" borderId="48" xfId="0" applyAlignment="1" applyBorder="1" applyFont="1" applyFill="1">
      <alignment vertical="center"/>
    </xf>
    <xf numFmtId="0" fontId="34" fillId="3" borderId="129" xfId="0" applyAlignment="1" applyBorder="1" applyFont="1" applyFill="1">
      <alignment vertical="center"/>
    </xf>
    <xf numFmtId="0" fontId="58" fillId="3" borderId="130" xfId="0" applyAlignment="1" applyBorder="1" applyFont="1" applyFill="1">
      <alignment vertical="center" wrapText="1"/>
    </xf>
    <xf numFmtId="0" fontId="2" fillId="3" borderId="131" xfId="0" applyAlignment="1" applyBorder="1" applyFont="1" applyFill="1">
      <alignment horizontal="left" vertical="center"/>
    </xf>
    <xf numFmtId="0" fontId="2" fillId="3" borderId="132" xfId="0" applyAlignment="1" applyBorder="1" applyFont="1" applyFill="1">
      <alignment horizontal="left" vertical="center"/>
    </xf>
    <xf numFmtId="0" fontId="0" fillId="0" borderId="0" xfId="0" applyAlignment="1">
      <alignment horizontal="left" vertical="center"/>
    </xf>
    <xf numFmtId="0" fontId="2" fillId="3" borderId="133" xfId="0" applyAlignment="1" applyBorder="1" applyFont="1" applyFill="1">
      <alignment horizontal="left" vertical="center" wrapText="1"/>
    </xf>
    <xf numFmtId="0" fontId="2" fillId="3" borderId="134" xfId="0" applyAlignment="1" applyBorder="1" applyFont="1" applyFill="1">
      <alignment horizontal="left" vertical="center" wrapText="1"/>
    </xf>
    <xf numFmtId="0" fontId="59" fillId="3" borderId="135" xfId="0" applyAlignment="1" applyBorder="1" applyFont="1" applyFill="1">
      <alignment vertical="center" wrapText="1"/>
    </xf>
    <xf numFmtId="0" fontId="58" fillId="3" borderId="136" xfId="0" applyAlignment="1" applyBorder="1" applyFont="1" applyFill="1">
      <alignment vertical="center" wrapText="1"/>
    </xf>
    <xf numFmtId="0" fontId="59" fillId="3" borderId="137" xfId="0" applyAlignment="1" applyBorder="1" applyFont="1" applyFill="1">
      <alignment vertical="center" wrapText="1"/>
    </xf>
    <xf numFmtId="0" fontId="28" fillId="0" borderId="138" xfId="0" applyAlignment="1" applyBorder="1" applyFont="1" quotePrefix="1">
      <alignment vertical="center" wrapText="1"/>
    </xf>
    <xf numFmtId="0" fontId="28" fillId="3" borderId="30" xfId="0" applyAlignment="1" applyBorder="1" applyFont="1" applyFill="1">
      <alignment vertical="center" wrapText="1"/>
    </xf>
    <xf numFmtId="0" fontId="47" fillId="3" borderId="30" xfId="0" applyAlignment="1" applyBorder="1" applyFont="1" applyFill="1">
      <alignment horizontal="center" vertical="center"/>
    </xf>
    <xf numFmtId="0" fontId="43" fillId="3" borderId="139" xfId="0" applyAlignment="1" applyBorder="1" applyFont="1" applyFill="1">
      <alignment horizontal="center" vertical="center"/>
    </xf>
    <xf numFmtId="0" fontId="28" fillId="0" borderId="51" xfId="0" applyAlignment="1" applyBorder="1" applyFont="1">
      <alignment vertical="center" wrapText="1"/>
    </xf>
    <xf numFmtId="0" fontId="43" fillId="6" borderId="41" xfId="0" applyAlignment="1" applyBorder="1" applyFont="1" applyFill="1">
      <alignment horizontal="center" vertical="center"/>
    </xf>
    <xf numFmtId="0" fontId="27" fillId="3" borderId="22" xfId="0" applyAlignment="1" applyBorder="1" applyFont="1" applyFill="1">
      <alignment vertical="center"/>
    </xf>
    <xf numFmtId="0" fontId="27" fillId="3" borderId="24" xfId="0" applyAlignment="1" applyBorder="1" applyFont="1" applyFill="1">
      <alignment horizontal="right" vertical="center"/>
    </xf>
    <xf numFmtId="0" fontId="0" fillId="0" borderId="18" xfId="0" applyBorder="1"/>
    <xf numFmtId="0" fontId="0" fillId="3" borderId="25" xfId="0" applyBorder="1" applyFill="1"/>
    <xf numFmtId="0" fontId="0" fillId="0" borderId="25" xfId="0" applyAlignment="1" applyBorder="1">
      <alignment horizontal="center"/>
    </xf>
    <xf numFmtId="0" fontId="1" fillId="0" borderId="0" xfId="0" applyAlignment="1" applyFont="1">
      <alignment horizontal="center"/>
    </xf>
    <xf numFmtId="0" fontId="1" fillId="0" borderId="25" xfId="0" applyAlignment="1" applyBorder="1" applyFont="1">
      <alignment horizontal="center"/>
    </xf>
    <xf numFmtId="0" fontId="0" fillId="3" borderId="18" xfId="0" applyBorder="1" applyFill="1"/>
    <xf numFmtId="0" fontId="0" fillId="3" borderId="26" xfId="0" applyBorder="1" applyFill="1"/>
    <xf numFmtId="0" fontId="0" fillId="3" borderId="5" xfId="0" applyBorder="1" applyFill="1"/>
    <xf numFmtId="0" fontId="0" fillId="3" borderId="96" xfId="0" applyBorder="1" applyFill="1"/>
    <xf numFmtId="0" fontId="28" fillId="0" borderId="72" xfId="0" applyAlignment="1" applyBorder="1" applyFont="1">
      <alignment vertical="center"/>
    </xf>
    <xf numFmtId="0" fontId="28" fillId="0" borderId="30" xfId="0" applyAlignment="1" applyBorder="1" applyFont="1">
      <alignment vertical="center" wrapText="1"/>
    </xf>
    <xf numFmtId="0" fontId="28" fillId="0" borderId="60" xfId="0" applyAlignment="1" applyBorder="1" applyFont="1">
      <alignment vertical="center" wrapText="1"/>
    </xf>
    <xf numFmtId="0" fontId="26" fillId="3" borderId="122" xfId="0" applyAlignment="1" applyBorder="1" applyFont="1" applyFill="1">
      <alignment vertical="center" wrapText="1"/>
    </xf>
    <xf numFmtId="0" fontId="28" fillId="3" borderId="113" xfId="0" applyAlignment="1" applyBorder="1" applyFont="1" applyFill="1">
      <alignment vertical="center" wrapText="1"/>
    </xf>
    <xf numFmtId="0" fontId="26" fillId="3" borderId="113" xfId="0" applyAlignment="1" applyBorder="1" applyFont="1" applyFill="1">
      <alignment vertical="center" wrapText="1"/>
    </xf>
    <xf numFmtId="0" fontId="28" fillId="3" borderId="114" xfId="0" applyAlignment="1" applyBorder="1" applyFont="1" applyFill="1">
      <alignment vertical="center" wrapText="1"/>
    </xf>
    <xf numFmtId="0" fontId="26" fillId="3" borderId="56" xfId="0" applyAlignment="1" applyBorder="1" applyFont="1" applyFill="1">
      <alignment vertical="center" wrapText="1"/>
    </xf>
    <xf numFmtId="0" fontId="28" fillId="3" borderId="60" xfId="0" applyAlignment="1" applyBorder="1" applyFont="1" applyFill="1">
      <alignment vertical="center" wrapText="1"/>
    </xf>
    <xf numFmtId="0" fontId="28" fillId="20" borderId="0" xfId="0" applyAlignment="1" applyFont="1" applyFill="1">
      <alignment vertical="center"/>
    </xf>
    <xf numFmtId="0" fontId="28" fillId="20" borderId="18" xfId="0" applyAlignment="1" applyBorder="1" applyFont="1" applyFill="1">
      <alignment horizontal="center" vertical="center"/>
    </xf>
    <xf numFmtId="0" fontId="28" fillId="20" borderId="0" xfId="0" applyAlignment="1" applyFont="1" applyFill="1">
      <alignment horizontal="center" vertical="center" wrapText="1"/>
    </xf>
    <xf numFmtId="49" fontId="28" fillId="20" borderId="0" xfId="0" applyAlignment="1" applyFont="1" applyNumberFormat="1" applyFill="1">
      <alignment horizontal="center" vertical="center"/>
    </xf>
    <xf numFmtId="0" fontId="28" fillId="20" borderId="18" xfId="0" applyAlignment="1" applyBorder="1" applyFont="1" applyFill="1">
      <alignment vertical="center"/>
    </xf>
    <xf numFmtId="0" fontId="28" fillId="20" borderId="0" xfId="0" applyAlignment="1" applyFont="1" applyFill="1" quotePrefix="1">
      <alignment horizontal="center" vertical="center"/>
    </xf>
    <xf numFmtId="0" fontId="28" fillId="3" borderId="22" xfId="0" applyAlignment="1" applyBorder="1" applyFont="1" applyFill="1">
      <alignment vertical="center"/>
    </xf>
    <xf numFmtId="0" fontId="28" fillId="3" borderId="4" xfId="0" applyAlignment="1" applyBorder="1" applyFont="1" applyFill="1">
      <alignment vertical="center"/>
    </xf>
    <xf numFmtId="0" fontId="28" fillId="3" borderId="27" xfId="0" applyAlignment="1" applyBorder="1" applyFont="1" applyFill="1">
      <alignment vertical="center"/>
    </xf>
    <xf numFmtId="0" fontId="28" fillId="3" borderId="38" xfId="0" applyAlignment="1" applyBorder="1" applyFont="1" applyFill="1">
      <alignment vertical="center"/>
    </xf>
    <xf numFmtId="0" fontId="28" fillId="3" borderId="39" xfId="0" applyAlignment="1" applyBorder="1" applyFont="1" applyFill="1">
      <alignment vertical="center"/>
    </xf>
    <xf numFmtId="164" fontId="28" fillId="3" borderId="4" xfId="0" applyAlignment="1" applyBorder="1" applyFont="1" applyNumberFormat="1" applyFill="1">
      <alignment horizontal="left" vertical="center"/>
    </xf>
    <xf numFmtId="164" fontId="28" fillId="3" borderId="59" xfId="0" applyAlignment="1" applyBorder="1" applyFont="1" applyNumberFormat="1" applyFill="1">
      <alignment horizontal="left" vertical="center"/>
    </xf>
    <xf numFmtId="0" fontId="0" fillId="0" borderId="0" xfId="0" applyAlignment="1">
      <alignment horizontal="left"/>
    </xf>
    <xf numFmtId="0" fontId="2" fillId="3" borderId="9" xfId="0" applyAlignment="1" applyBorder="1" applyFont="1" applyFill="1">
      <alignment horizontal="center" vertical="center" textRotation="90" wrapText="1"/>
    </xf>
    <xf numFmtId="0" fontId="43" fillId="3" borderId="43" xfId="0" applyAlignment="1" applyBorder="1" applyFont="1" applyFill="1">
      <alignment horizontal="center" vertical="center" wrapText="1"/>
    </xf>
    <xf numFmtId="0" fontId="43" fillId="3" borderId="104" xfId="0" applyAlignment="1" applyBorder="1" applyFont="1" applyFill="1">
      <alignment horizontal="center" vertical="center" wrapText="1"/>
    </xf>
    <xf numFmtId="0" fontId="20" fillId="3" borderId="15" xfId="0" applyAlignment="1" applyBorder="1" applyFont="1" applyFill="1">
      <alignment horizontal="center" vertical="center" textRotation="90" wrapText="1"/>
    </xf>
    <xf numFmtId="0" fontId="1" fillId="3" borderId="2" xfId="0" applyAlignment="1" applyBorder="1" applyFont="1" applyFill="1">
      <alignment horizontal="center" vertical="center" wrapText="1"/>
    </xf>
    <xf numFmtId="0" fontId="1" fillId="3" borderId="8" xfId="0" applyAlignment="1" applyBorder="1" applyFont="1" applyFill="1">
      <alignment horizontal="center" wrapText="1"/>
    </xf>
    <xf numFmtId="0" fontId="1" fillId="3" borderId="11" xfId="0" applyAlignment="1" applyBorder="1" applyFont="1" applyFill="1">
      <alignment horizontal="center" wrapText="1"/>
    </xf>
    <xf numFmtId="0" fontId="1" fillId="3" borderId="12" xfId="0" applyAlignment="1" applyBorder="1" applyFont="1" applyFill="1">
      <alignment horizontal="center" wrapText="1"/>
    </xf>
    <xf numFmtId="0" fontId="5" fillId="3" borderId="4" xfId="0" applyAlignment="1" applyBorder="1" applyFont="1" applyFill="1">
      <alignment vertical="center"/>
    </xf>
    <xf numFmtId="0" fontId="5" fillId="3" borderId="59" xfId="0" applyAlignment="1" applyBorder="1" applyFont="1" applyFill="1">
      <alignment horizontal="right" vertical="center"/>
    </xf>
    <xf numFmtId="0" fontId="36" fillId="3" borderId="43" xfId="0" applyAlignment="1" applyBorder="1" applyFont="1" applyFill="1">
      <alignment horizontal="center" vertical="center" wrapText="1"/>
    </xf>
    <xf numFmtId="0" fontId="61" fillId="3" borderId="43" xfId="0" applyAlignment="1" applyBorder="1" applyFont="1" applyFill="1">
      <alignment horizontal="center" vertical="center" wrapText="1"/>
    </xf>
    <xf numFmtId="0" fontId="62" fillId="3" borderId="44" xfId="0" applyAlignment="1" applyBorder="1" applyFont="1" applyFill="1">
      <alignment horizontal="center" vertical="center" wrapText="1"/>
    </xf>
    <xf numFmtId="0" fontId="36" fillId="3" borderId="110" xfId="0" applyAlignment="1" applyBorder="1" applyFont="1" applyFill="1">
      <alignment vertical="center" wrapText="1"/>
    </xf>
    <xf numFmtId="0" fontId="36" fillId="3" borderId="18" xfId="0" applyAlignment="1" applyBorder="1" applyFont="1" applyFill="1">
      <alignment vertical="center" wrapText="1"/>
    </xf>
    <xf numFmtId="0" fontId="18" fillId="3" borderId="18" xfId="0" applyAlignment="1" applyBorder="1" applyFont="1" applyFill="1">
      <alignment vertical="center" wrapText="1"/>
    </xf>
    <xf numFmtId="0" fontId="36" fillId="3" borderId="22" xfId="0" applyAlignment="1" applyBorder="1" applyFont="1" applyFill="1">
      <alignment vertical="center" wrapText="1"/>
    </xf>
    <xf numFmtId="0" fontId="18" fillId="3" borderId="18" xfId="0" applyAlignment="1" applyBorder="1" applyFont="1" applyFill="1" quotePrefix="1">
      <alignment vertical="center" wrapText="1"/>
    </xf>
    <xf numFmtId="0" fontId="18" fillId="3" borderId="26" xfId="0" applyAlignment="1" applyBorder="1" applyFont="1" applyFill="1" quotePrefix="1">
      <alignment vertical="center" wrapText="1"/>
    </xf>
    <xf numFmtId="0" fontId="35" fillId="3" borderId="18" xfId="0" applyAlignment="1" applyBorder="1" applyFont="1" applyFill="1">
      <alignment vertical="center" wrapText="1"/>
    </xf>
    <xf numFmtId="0" fontId="15" fillId="3" borderId="18" xfId="0" applyAlignment="1" applyBorder="1" applyFont="1" applyFill="1">
      <alignment vertical="center" wrapText="1"/>
    </xf>
    <xf numFmtId="0" fontId="15" fillId="3" borderId="26" xfId="0" applyAlignment="1" applyBorder="1" applyFont="1" applyFill="1">
      <alignment vertical="center" wrapText="1"/>
    </xf>
    <xf numFmtId="0" fontId="18" fillId="3" borderId="106" xfId="0" applyAlignment="1" applyBorder="1" applyFont="1" applyFill="1">
      <alignment vertical="center" wrapText="1"/>
    </xf>
    <xf numFmtId="0" fontId="18" fillId="11" borderId="72" xfId="0" applyAlignment="1" applyBorder="1" applyFont="1" applyFill="1">
      <alignment horizontal="center" wrapText="1"/>
    </xf>
    <xf numFmtId="0" fontId="18" fillId="3" borderId="3" xfId="0" applyAlignment="1" applyBorder="1" applyFont="1" applyFill="1">
      <alignment vertical="center" wrapText="1"/>
    </xf>
    <xf numFmtId="0" fontId="18" fillId="11" borderId="43" xfId="0" applyAlignment="1" applyBorder="1" applyFont="1" applyFill="1">
      <alignment horizontal="center" wrapText="1"/>
    </xf>
    <xf numFmtId="0" fontId="18" fillId="11" borderId="43" xfId="0" applyAlignment="1" applyBorder="1" applyFont="1" applyFill="1">
      <alignment horizontal="center"/>
    </xf>
    <xf numFmtId="0" fontId="18" fillId="3" borderId="53" xfId="0" applyAlignment="1" applyBorder="1" applyFont="1" applyFill="1">
      <alignment vertical="center" wrapText="1"/>
    </xf>
    <xf numFmtId="0" fontId="25" fillId="10" borderId="45" xfId="0" applyAlignment="1" applyBorder="1" applyFont="1" applyFill="1">
      <alignment horizontal="center" vertical="center"/>
    </xf>
    <xf numFmtId="0" fontId="18" fillId="11" borderId="46" xfId="0" applyAlignment="1" applyBorder="1" applyFont="1" applyFill="1">
      <alignment horizontal="center"/>
    </xf>
    <xf numFmtId="0" fontId="25" fillId="7" borderId="46" xfId="0" applyAlignment="1" applyBorder="1" applyFont="1" applyFill="1">
      <alignment horizontal="center" vertical="center"/>
    </xf>
    <xf numFmtId="0" fontId="25" fillId="10" borderId="118" xfId="0" applyAlignment="1" applyBorder="1" applyFont="1" applyFill="1">
      <alignment horizontal="center" vertical="center"/>
    </xf>
    <xf numFmtId="0" fontId="18" fillId="3" borderId="52" xfId="0" applyAlignment="1" applyBorder="1" applyFont="1" applyFill="1">
      <alignment vertical="center"/>
    </xf>
    <xf numFmtId="0" fontId="25" fillId="7" borderId="37" xfId="0" applyAlignment="1" applyBorder="1" applyFont="1" applyFill="1">
      <alignment horizontal="center" vertical="center"/>
    </xf>
    <xf numFmtId="0" fontId="25" fillId="10" borderId="38" xfId="0" applyAlignment="1" applyBorder="1" applyFont="1" applyFill="1">
      <alignment horizontal="center" vertical="center"/>
    </xf>
    <xf numFmtId="0" fontId="15" fillId="3" borderId="0" xfId="0" applyFont="1" applyFill="1"/>
    <xf numFmtId="0" fontId="5" fillId="3" borderId="18" xfId="0" applyAlignment="1" applyBorder="1" applyFont="1" applyFill="1">
      <alignment vertical="center"/>
    </xf>
    <xf numFmtId="0" fontId="2" fillId="3" borderId="18" xfId="0" applyAlignment="1" applyBorder="1" applyFont="1" applyFill="1">
      <alignment vertical="center" wrapText="1"/>
    </xf>
    <xf numFmtId="0" fontId="1" fillId="3" borderId="19" xfId="0" applyAlignment="1" applyBorder="1" applyFont="1" applyFill="1">
      <alignment horizontal="center" vertical="center" wrapText="1"/>
    </xf>
    <xf numFmtId="0" fontId="36" fillId="0" borderId="19" xfId="0" applyAlignment="1" applyBorder="1" applyFont="1">
      <alignment horizontal="center" vertical="center" wrapText="1"/>
    </xf>
    <xf numFmtId="0" fontId="18" fillId="0" borderId="18" xfId="0" applyAlignment="1" applyBorder="1" applyFont="1">
      <alignment vertical="center"/>
    </xf>
    <xf numFmtId="0" fontId="36" fillId="0" borderId="18" xfId="0" applyAlignment="1" applyBorder="1" applyFont="1">
      <alignment vertical="center"/>
    </xf>
    <xf numFmtId="0" fontId="18" fillId="0" borderId="6" xfId="0" applyAlignment="1" applyBorder="1" applyFont="1">
      <alignment horizontal="center" vertical="center"/>
    </xf>
    <xf numFmtId="0" fontId="18" fillId="0" borderId="21" xfId="0" applyAlignment="1" applyBorder="1" applyFont="1">
      <alignment vertical="center"/>
    </xf>
    <xf numFmtId="0" fontId="18" fillId="0" borderId="6" xfId="0" applyAlignment="1" applyBorder="1" applyFont="1">
      <alignment vertical="center"/>
    </xf>
    <xf numFmtId="0" fontId="18" fillId="0" borderId="21" xfId="0" applyAlignment="1" applyBorder="1" applyFont="1">
      <alignment horizontal="center" vertical="center"/>
    </xf>
    <xf numFmtId="0" fontId="36" fillId="0" borderId="18" xfId="0" applyAlignment="1" applyBorder="1" applyFont="1" quotePrefix="1">
      <alignment vertical="center"/>
    </xf>
    <xf numFmtId="0" fontId="18" fillId="0" borderId="26" xfId="0" applyAlignment="1" applyBorder="1" applyFont="1">
      <alignment vertical="center"/>
    </xf>
    <xf numFmtId="0" fontId="18" fillId="0" borderId="3" xfId="0" applyAlignment="1" applyBorder="1" applyFont="1">
      <alignment vertical="center"/>
    </xf>
    <xf numFmtId="0" fontId="18" fillId="0" borderId="4" xfId="0" applyAlignment="1" applyBorder="1" applyFont="1">
      <alignment vertical="center"/>
    </xf>
    <xf numFmtId="0" fontId="18" fillId="0" borderId="4" xfId="0" applyAlignment="1" applyBorder="1" applyFont="1">
      <alignment horizontal="center" vertical="center"/>
    </xf>
    <xf numFmtId="0" fontId="63" fillId="0" borderId="3" xfId="0" applyAlignment="1" applyBorder="1" applyFont="1">
      <alignment horizontal="left" vertical="center"/>
    </xf>
    <xf numFmtId="0" fontId="18" fillId="3" borderId="3" xfId="0" applyAlignment="1" applyBorder="1" applyFont="1" applyFill="1">
      <alignment horizontal="center" vertical="center"/>
    </xf>
    <xf numFmtId="0" fontId="18" fillId="3" borderId="3" xfId="0" applyAlignment="1" applyBorder="1" applyFont="1" applyFill="1" quotePrefix="1">
      <alignment horizontal="center" vertical="center"/>
    </xf>
    <xf numFmtId="0" fontId="18" fillId="0" borderId="53" xfId="0" applyAlignment="1" applyBorder="1" applyFont="1">
      <alignment vertical="center"/>
    </xf>
    <xf numFmtId="0" fontId="18" fillId="0" borderId="53" xfId="0" applyAlignment="1" applyBorder="1" applyFont="1">
      <alignment horizontal="center" vertical="center"/>
    </xf>
    <xf numFmtId="0" fontId="20" fillId="0" borderId="22" xfId="0" applyAlignment="1" applyBorder="1" applyFont="1">
      <alignment vertical="center" wrapText="1"/>
    </xf>
    <xf numFmtId="0" fontId="20" fillId="0" borderId="23" xfId="0" applyAlignment="1" applyBorder="1" applyFont="1">
      <alignment vertical="center" wrapText="1"/>
    </xf>
    <xf numFmtId="0" fontId="40" fillId="0" borderId="23" xfId="0" applyAlignment="1" applyBorder="1" applyFont="1">
      <alignment horizontal="center" vertical="center" wrapText="1"/>
    </xf>
    <xf numFmtId="0" fontId="36" fillId="0" borderId="21" xfId="0" applyAlignment="1" applyBorder="1" applyFont="1">
      <alignment vertical="center"/>
    </xf>
    <xf numFmtId="0" fontId="36" fillId="0" borderId="4" xfId="0" applyAlignment="1" applyBorder="1" applyFont="1">
      <alignment vertical="center"/>
    </xf>
    <xf numFmtId="0" fontId="2" fillId="0" borderId="23" xfId="0" applyAlignment="1" applyBorder="1" applyFont="1">
      <alignment vertical="center" wrapText="1"/>
    </xf>
    <xf numFmtId="0" fontId="2" fillId="0" borderId="24" xfId="0" applyAlignment="1" applyBorder="1" applyFont="1">
      <alignment horizontal="center" vertical="center" wrapText="1"/>
    </xf>
    <xf numFmtId="0" fontId="25" fillId="18" borderId="114" xfId="0" applyAlignment="1" applyBorder="1" applyFont="1" applyFill="1">
      <alignment horizontal="center" vertical="center"/>
    </xf>
    <xf numFmtId="9" fontId="0" fillId="0" borderId="0" xfId="1" applyFont="1" applyNumberFormat="1"/>
    <xf numFmtId="0" fontId="18" fillId="0" borderId="52" xfId="0" applyAlignment="1" applyBorder="1" applyFont="1">
      <alignment vertical="center" wrapText="1"/>
    </xf>
    <xf numFmtId="0" fontId="18" fillId="0" borderId="3" xfId="0" applyAlignment="1" applyBorder="1" applyFont="1">
      <alignment vertical="center" wrapText="1"/>
    </xf>
    <xf numFmtId="0" fontId="18" fillId="0" borderId="53" xfId="0" applyAlignment="1" applyBorder="1" applyFont="1">
      <alignment vertical="center" wrapText="1"/>
    </xf>
    <xf numFmtId="0" fontId="36" fillId="0" borderId="0" xfId="0" applyAlignment="1" applyFont="1">
      <alignment horizontal="center" vertical="center" wrapText="1"/>
    </xf>
    <xf numFmtId="0" fontId="36" fillId="0" borderId="18" xfId="0" applyAlignment="1" applyBorder="1" applyFont="1">
      <alignment horizontal="center" vertical="center" wrapText="1"/>
    </xf>
    <xf numFmtId="0" fontId="18" fillId="0" borderId="52" xfId="0" applyAlignment="1" applyBorder="1" applyFont="1">
      <alignment vertical="center"/>
    </xf>
    <xf numFmtId="0" fontId="18" fillId="3" borderId="53" xfId="0" applyAlignment="1" applyBorder="1" applyFont="1" applyFill="1">
      <alignment horizontal="center" vertical="top"/>
    </xf>
    <xf numFmtId="0" fontId="18" fillId="3" borderId="53" xfId="0" applyAlignment="1" applyBorder="1" applyFont="1" applyFill="1">
      <alignment horizontal="center" vertical="top" wrapText="1"/>
    </xf>
    <xf numFmtId="49" fontId="18" fillId="3" borderId="53" xfId="0" applyAlignment="1" applyBorder="1" applyFont="1" applyNumberFormat="1" applyFill="1">
      <alignment horizontal="center" vertical="top"/>
    </xf>
    <xf numFmtId="0" fontId="18" fillId="0" borderId="100" xfId="0" applyAlignment="1" applyBorder="1" applyFont="1">
      <alignment vertical="center" wrapText="1"/>
    </xf>
    <xf numFmtId="0" fontId="18" fillId="0" borderId="100" xfId="0" applyAlignment="1" applyBorder="1" applyFont="1">
      <alignment horizontal="center" vertical="center" wrapText="1"/>
    </xf>
    <xf numFmtId="0" fontId="18" fillId="0" borderId="52" xfId="0" applyAlignment="1" applyBorder="1" applyFont="1">
      <alignment horizontal="center" vertical="center" wrapText="1"/>
    </xf>
    <xf numFmtId="0" fontId="18" fillId="3" borderId="52" xfId="0" applyAlignment="1" applyBorder="1" applyFont="1" applyFill="1">
      <alignment horizontal="center" vertical="center" wrapText="1"/>
    </xf>
    <xf numFmtId="49" fontId="18" fillId="0" borderId="3" xfId="0" applyAlignment="1" applyBorder="1" applyFont="1" applyNumberFormat="1">
      <alignment horizontal="center" vertical="center"/>
    </xf>
    <xf numFmtId="0" fontId="18" fillId="0" borderId="3" xfId="0" applyAlignment="1" applyBorder="1" applyFont="1">
      <alignment horizontal="center" vertical="center" wrapText="1"/>
    </xf>
    <xf numFmtId="49" fontId="18" fillId="3" borderId="3" xfId="0" applyAlignment="1" applyBorder="1" applyFont="1" applyNumberFormat="1" applyFill="1">
      <alignment horizontal="center" vertical="center"/>
    </xf>
    <xf numFmtId="49" fontId="18" fillId="3" borderId="3" xfId="0" applyAlignment="1" applyBorder="1" applyFont="1" applyNumberFormat="1" applyFill="1" quotePrefix="1">
      <alignment horizontal="center" vertical="center"/>
    </xf>
    <xf numFmtId="0" fontId="63" fillId="0" borderId="3" xfId="0" applyAlignment="1" applyBorder="1" applyFont="1">
      <alignment vertical="center"/>
    </xf>
    <xf numFmtId="0" fontId="18" fillId="0" borderId="27" xfId="0" applyAlignment="1" applyBorder="1" applyFont="1">
      <alignment vertical="center"/>
    </xf>
    <xf numFmtId="0" fontId="18" fillId="0" borderId="27" xfId="0" applyAlignment="1" applyBorder="1" applyFont="1">
      <alignment horizontal="center" vertical="center"/>
    </xf>
    <xf numFmtId="49" fontId="18" fillId="0" borderId="53" xfId="0" applyAlignment="1" applyBorder="1" applyFont="1" applyNumberFormat="1">
      <alignment horizontal="center" vertical="center"/>
    </xf>
    <xf numFmtId="0" fontId="18" fillId="0" borderId="53" xfId="0" applyAlignment="1" applyBorder="1" applyFont="1">
      <alignment horizontal="center" vertical="center" wrapText="1"/>
    </xf>
    <xf numFmtId="0" fontId="18" fillId="3" borderId="53" xfId="0" applyAlignment="1" applyBorder="1" applyFont="1" applyFill="1">
      <alignment horizontal="center" vertical="center"/>
    </xf>
    <xf numFmtId="0" fontId="36" fillId="0" borderId="22" xfId="0" applyAlignment="1" applyBorder="1" applyFont="1" quotePrefix="1">
      <alignment vertical="center"/>
    </xf>
    <xf numFmtId="0" fontId="18" fillId="0" borderId="100" xfId="0" applyAlignment="1" applyBorder="1" applyFont="1">
      <alignment horizontal="center" vertical="center"/>
    </xf>
    <xf numFmtId="0" fontId="18" fillId="3" borderId="52" xfId="0" applyAlignment="1" applyBorder="1" applyFont="1" applyFill="1">
      <alignment horizontal="center" vertical="center"/>
    </xf>
    <xf numFmtId="49" fontId="18" fillId="3" borderId="52" xfId="0" applyAlignment="1" applyBorder="1" applyFont="1" applyNumberFormat="1" applyFill="1">
      <alignment horizontal="center" vertical="center"/>
    </xf>
    <xf numFmtId="0" fontId="18" fillId="3" borderId="52" xfId="0" applyAlignment="1" applyBorder="1" applyFont="1" applyFill="1" quotePrefix="1">
      <alignment horizontal="center" vertical="center"/>
    </xf>
    <xf numFmtId="0" fontId="18" fillId="3" borderId="3" xfId="0" applyAlignment="1" applyBorder="1" applyFont="1" applyFill="1">
      <alignment horizontal="center" vertical="center" wrapText="1"/>
    </xf>
    <xf numFmtId="17" fontId="18" fillId="0" borderId="3" xfId="0" applyAlignment="1" applyBorder="1" applyFont="1" applyNumberFormat="1">
      <alignment horizontal="center" vertical="center"/>
    </xf>
    <xf numFmtId="17" fontId="18" fillId="3" borderId="3" xfId="0" applyAlignment="1" applyBorder="1" applyFont="1" applyNumberFormat="1" applyFill="1">
      <alignment horizontal="center" vertical="center"/>
    </xf>
    <xf numFmtId="17" fontId="18" fillId="3" borderId="3" xfId="0" applyAlignment="1" applyBorder="1" applyFont="1" applyNumberFormat="1" applyFill="1">
      <alignment horizontal="center" vertical="center" wrapText="1"/>
    </xf>
    <xf numFmtId="17" fontId="18" fillId="3" borderId="3" xfId="0" applyAlignment="1" applyBorder="1" applyFont="1" applyNumberFormat="1" applyFill="1" quotePrefix="1">
      <alignment horizontal="center" vertical="center" wrapText="1"/>
    </xf>
    <xf numFmtId="49" fontId="18" fillId="3" borderId="3" xfId="0" applyAlignment="1" applyBorder="1" applyFont="1" applyNumberFormat="1" applyFill="1">
      <alignment horizontal="center" vertical="center" wrapText="1"/>
    </xf>
    <xf numFmtId="49" fontId="18" fillId="3" borderId="3" xfId="0" applyAlignment="1" applyBorder="1" applyFont="1" applyNumberFormat="1" applyFill="1" quotePrefix="1">
      <alignment horizontal="center" vertical="center" wrapText="1"/>
    </xf>
    <xf numFmtId="49" fontId="18" fillId="3" borderId="53" xfId="0" applyAlignment="1" applyBorder="1" applyFont="1" applyNumberFormat="1" applyFill="1">
      <alignment horizontal="center" vertical="center" wrapText="1"/>
    </xf>
    <xf numFmtId="49" fontId="18" fillId="3" borderId="53" xfId="0" applyAlignment="1" applyBorder="1" applyFont="1" applyNumberFormat="1" applyFill="1" quotePrefix="1">
      <alignment horizontal="center" vertical="center" wrapText="1"/>
    </xf>
    <xf numFmtId="49" fontId="18" fillId="3" borderId="106" xfId="0" applyAlignment="1" applyBorder="1" applyFont="1" applyNumberFormat="1" applyFill="1">
      <alignment horizontal="center" vertical="center"/>
    </xf>
    <xf numFmtId="0" fontId="18" fillId="3" borderId="106" xfId="0" applyAlignment="1" applyBorder="1" applyFont="1" applyFill="1">
      <alignment horizontal="center" vertical="center"/>
    </xf>
    <xf numFmtId="0" fontId="25" fillId="3" borderId="3" xfId="0" applyAlignment="1" applyBorder="1" applyFont="1" applyFill="1" quotePrefix="1">
      <alignment horizontal="center" vertical="center"/>
    </xf>
    <xf numFmtId="0" fontId="36" fillId="3" borderId="20" xfId="0" applyAlignment="1" applyBorder="1" applyFont="1" applyFill="1">
      <alignment vertical="center"/>
    </xf>
    <xf numFmtId="0" fontId="18" fillId="3" borderId="106" xfId="0" applyAlignment="1" applyBorder="1" applyFont="1" applyFill="1">
      <alignment vertical="center"/>
    </xf>
    <xf numFmtId="0" fontId="18" fillId="3" borderId="106" xfId="0" applyAlignment="1" applyBorder="1" applyFont="1" applyFill="1">
      <alignment vertical="top"/>
    </xf>
    <xf numFmtId="0" fontId="18" fillId="3" borderId="105" xfId="0" applyAlignment="1" applyBorder="1" applyFont="1" applyFill="1">
      <alignment horizontal="center" vertical="top"/>
    </xf>
    <xf numFmtId="0" fontId="18" fillId="3" borderId="106" xfId="0" applyAlignment="1" applyBorder="1" applyFont="1" applyFill="1">
      <alignment horizontal="center" vertical="top"/>
    </xf>
    <xf numFmtId="0" fontId="18" fillId="3" borderId="106" xfId="0" applyAlignment="1" applyBorder="1" applyFont="1" applyFill="1">
      <alignment horizontal="center" vertical="top" wrapText="1"/>
    </xf>
    <xf numFmtId="0" fontId="18" fillId="3" borderId="18" xfId="0" applyAlignment="1" applyBorder="1" applyFont="1" applyFill="1">
      <alignment vertical="center"/>
    </xf>
    <xf numFmtId="0" fontId="18" fillId="3" borderId="3" xfId="0" applyAlignment="1" applyBorder="1" applyFont="1" applyFill="1">
      <alignment vertical="center"/>
    </xf>
    <xf numFmtId="0" fontId="18" fillId="3" borderId="3" xfId="0" applyAlignment="1" applyBorder="1" applyFont="1" applyFill="1">
      <alignment vertical="top"/>
    </xf>
    <xf numFmtId="0" fontId="18" fillId="3" borderId="4" xfId="0" applyAlignment="1" applyBorder="1" applyFont="1" applyFill="1">
      <alignment horizontal="center" vertical="top"/>
    </xf>
    <xf numFmtId="0" fontId="18" fillId="3" borderId="3" xfId="0" applyAlignment="1" applyBorder="1" applyFont="1" applyFill="1">
      <alignment horizontal="center" vertical="top"/>
    </xf>
    <xf numFmtId="0" fontId="18" fillId="3" borderId="3" xfId="0" applyAlignment="1" applyBorder="1" applyFont="1" applyFill="1">
      <alignment horizontal="center" vertical="top" wrapText="1"/>
    </xf>
    <xf numFmtId="0" fontId="18" fillId="3" borderId="18" xfId="0" applyAlignment="1" applyBorder="1" applyFont="1" applyFill="1" quotePrefix="1">
      <alignment vertical="center"/>
    </xf>
    <xf numFmtId="49" fontId="18" fillId="3" borderId="3" xfId="0" applyAlignment="1" applyBorder="1" applyFont="1" applyNumberFormat="1" applyFill="1">
      <alignment horizontal="center" vertical="top"/>
    </xf>
    <xf numFmtId="0" fontId="18" fillId="3" borderId="4" xfId="0" applyAlignment="1" applyBorder="1" applyFont="1" applyFill="1">
      <alignment vertical="top"/>
    </xf>
    <xf numFmtId="0" fontId="18" fillId="3" borderId="26" xfId="0" applyAlignment="1" applyBorder="1" applyFont="1" applyFill="1" quotePrefix="1">
      <alignment vertical="center"/>
    </xf>
    <xf numFmtId="0" fontId="18" fillId="3" borderId="53" xfId="0" applyAlignment="1" applyBorder="1" applyFont="1" applyFill="1">
      <alignment vertical="top"/>
    </xf>
    <xf numFmtId="0" fontId="18" fillId="3" borderId="27" xfId="0" applyAlignment="1" applyBorder="1" applyFont="1" applyFill="1">
      <alignment horizontal="center" vertical="top"/>
    </xf>
    <xf numFmtId="0" fontId="44" fillId="0" borderId="18" xfId="0" applyAlignment="1" applyBorder="1" applyFont="1">
      <alignment vertical="center"/>
    </xf>
    <xf numFmtId="164" fontId="28" fillId="0" borderId="0" xfId="0" applyAlignment="1" applyFont="1" applyNumberFormat="1">
      <alignment horizontal="center"/>
    </xf>
    <xf numFmtId="165" fontId="28" fillId="0" borderId="0" xfId="0" applyAlignment="1" applyFont="1" applyNumberFormat="1">
      <alignment horizontal="center"/>
    </xf>
    <xf numFmtId="9" fontId="28" fillId="0" borderId="0" xfId="1" applyAlignment="1" applyFont="1" applyNumberFormat="1">
      <alignment horizontal="center"/>
    </xf>
    <xf numFmtId="0" fontId="24" fillId="0" borderId="3" xfId="0" applyAlignment="1" applyBorder="1" applyFont="1">
      <alignment vertical="center"/>
    </xf>
    <xf numFmtId="0" fontId="24" fillId="0" borderId="53" xfId="0" applyAlignment="1" applyBorder="1" applyFont="1">
      <alignment vertical="center"/>
    </xf>
    <xf numFmtId="0" fontId="18" fillId="3" borderId="6" xfId="0" applyAlignment="1" applyBorder="1" applyFont="1" applyFill="1" quotePrefix="1">
      <alignment horizontal="center" vertical="center"/>
    </xf>
    <xf numFmtId="0" fontId="27" fillId="0" borderId="5" xfId="0" applyAlignment="1" applyBorder="1" applyFont="1">
      <alignment vertical="center"/>
    </xf>
    <xf numFmtId="0" fontId="5" fillId="0" borderId="5" xfId="0" applyAlignment="1" applyBorder="1" applyFont="1">
      <alignment horizontal="right" vertical="center"/>
    </xf>
    <xf numFmtId="0" fontId="18" fillId="3" borderId="106" xfId="0" applyAlignment="1" applyBorder="1" applyFont="1" applyFill="1" quotePrefix="1">
      <alignment horizontal="center" vertical="center"/>
    </xf>
    <xf numFmtId="0" fontId="0" fillId="3" borderId="0" xfId="0" applyAlignment="1" applyFill="1" quotePrefix="1">
      <alignment vertical="center"/>
    </xf>
    <xf numFmtId="0" fontId="18" fillId="3" borderId="53" xfId="0" applyAlignment="1" applyBorder="1" applyFont="1" applyFill="1" quotePrefix="1">
      <alignment horizontal="center" vertical="center"/>
    </xf>
    <xf numFmtId="0" fontId="0" fillId="3" borderId="23" xfId="0" applyAlignment="1" applyBorder="1" applyFill="1">
      <alignment vertical="center"/>
    </xf>
    <xf numFmtId="0" fontId="65" fillId="3" borderId="25" xfId="0" applyAlignment="1" applyBorder="1" applyFont="1" applyFill="1">
      <alignment horizontal="center" vertical="center"/>
    </xf>
    <xf numFmtId="0" fontId="0" fillId="3" borderId="23" xfId="0" applyBorder="1" applyFill="1"/>
    <xf numFmtId="0" fontId="18" fillId="3" borderId="3" xfId="0" applyAlignment="1" applyBorder="1" applyFont="1" applyFill="1">
      <alignment horizontal="left" vertical="center"/>
    </xf>
    <xf numFmtId="0" fontId="18" fillId="0" borderId="3" xfId="0" applyAlignment="1" applyBorder="1" applyFont="1" quotePrefix="1">
      <alignment horizontal="center" vertical="center"/>
    </xf>
    <xf numFmtId="0" fontId="66" fillId="3" borderId="25" xfId="0" applyAlignment="1" applyBorder="1" applyFont="1" applyFill="1">
      <alignment horizontal="center" vertical="center"/>
    </xf>
    <xf numFmtId="0" fontId="18" fillId="3" borderId="1" xfId="0" applyAlignment="1" applyBorder="1" applyFont="1" applyFill="1">
      <alignment horizontal="center" vertical="center"/>
    </xf>
    <xf numFmtId="0" fontId="18" fillId="3" borderId="1" xfId="0" applyAlignment="1" applyBorder="1" applyFont="1" applyFill="1" quotePrefix="1">
      <alignment horizontal="center" vertical="center"/>
    </xf>
    <xf numFmtId="0" fontId="18" fillId="3" borderId="1" xfId="0" applyAlignment="1" applyBorder="1" applyFont="1" applyFill="1">
      <alignment horizontal="center" vertical="center" wrapText="1"/>
    </xf>
    <xf numFmtId="0" fontId="18" fillId="0" borderId="0" xfId="0" applyAlignment="1" applyFont="1">
      <alignment horizontal="center" vertical="center"/>
    </xf>
    <xf numFmtId="0" fontId="63" fillId="0" borderId="0" xfId="0" applyAlignment="1" applyFont="1">
      <alignment vertical="center"/>
    </xf>
    <xf numFmtId="0" fontId="18" fillId="3" borderId="6" xfId="0" applyAlignment="1" applyBorder="1" applyFont="1" applyFill="1">
      <alignment horizontal="left" vertical="center"/>
    </xf>
    <xf numFmtId="0" fontId="18" fillId="3" borderId="1" xfId="0" applyAlignment="1" applyBorder="1" applyFont="1" applyFill="1">
      <alignment horizontal="left" vertical="center"/>
    </xf>
    <xf numFmtId="0" fontId="18" fillId="3" borderId="1" xfId="0" applyAlignment="1" applyBorder="1" applyFont="1" applyFill="1">
      <alignment horizontal="left" vertical="center" wrapText="1"/>
    </xf>
    <xf numFmtId="0" fontId="18" fillId="3" borderId="6" xfId="0" applyAlignment="1" applyBorder="1" applyFont="1" applyFill="1">
      <alignment horizontal="center" vertical="center" wrapText="1"/>
    </xf>
    <xf numFmtId="0" fontId="65" fillId="3" borderId="59" xfId="0" applyAlignment="1" applyBorder="1" applyFont="1" applyFill="1">
      <alignment horizontal="center" vertical="center"/>
    </xf>
    <xf numFmtId="0" fontId="18" fillId="3" borderId="3" xfId="0" applyAlignment="1" applyBorder="1" applyFont="1" applyFill="1">
      <alignment horizontal="left" vertical="center" wrapText="1"/>
    </xf>
    <xf numFmtId="0" fontId="66" fillId="3" borderId="59" xfId="0" applyAlignment="1" applyBorder="1" applyFont="1" applyFill="1">
      <alignment horizontal="center" vertical="center"/>
    </xf>
    <xf numFmtId="0" fontId="18" fillId="3" borderId="3" xfId="0" applyAlignment="1" applyBorder="1" applyFont="1" applyFill="1" quotePrefix="1">
      <alignment horizontal="center" vertical="center" wrapText="1"/>
    </xf>
    <xf numFmtId="0" fontId="0" fillId="3" borderId="1" xfId="0" applyBorder="1" applyFill="1"/>
    <xf numFmtId="0" fontId="18" fillId="3" borderId="59" xfId="0" applyAlignment="1" applyBorder="1" applyFont="1" applyFill="1">
      <alignment horizontal="center" vertical="center"/>
    </xf>
    <xf numFmtId="17" fontId="18" fillId="0" borderId="28" xfId="0" applyAlignment="1" applyBorder="1" applyFont="1" applyNumberFormat="1">
      <alignment vertical="center"/>
    </xf>
    <xf numFmtId="17" fontId="18" fillId="0" borderId="54" xfId="0" applyAlignment="1" applyBorder="1" applyFont="1" applyNumberFormat="1">
      <alignment vertical="center"/>
    </xf>
    <xf numFmtId="17" fontId="18" fillId="12" borderId="63" xfId="0" applyAlignment="1" applyBorder="1" applyFont="1" applyNumberFormat="1" applyFill="1">
      <alignment horizontal="center" vertical="center"/>
    </xf>
    <xf numFmtId="0" fontId="18" fillId="0" borderId="18" xfId="0" applyAlignment="1" applyBorder="1" applyFont="1">
      <alignment horizontal="center" vertical="center"/>
    </xf>
    <xf numFmtId="0" fontId="18" fillId="0" borderId="25" xfId="0" applyAlignment="1" applyBorder="1" applyFont="1">
      <alignment horizontal="center" vertical="center"/>
    </xf>
    <xf numFmtId="164" fontId="18" fillId="3" borderId="3" xfId="0" applyAlignment="1" applyBorder="1" applyFont="1" applyNumberFormat="1" applyFill="1">
      <alignment horizontal="center" vertical="center"/>
    </xf>
    <xf numFmtId="164" fontId="18" fillId="3" borderId="59" xfId="0" applyAlignment="1" applyBorder="1" applyFont="1" applyNumberFormat="1" applyFill="1">
      <alignment horizontal="center" vertical="center"/>
    </xf>
    <xf numFmtId="0" fontId="18" fillId="0" borderId="20" xfId="0" applyAlignment="1" applyBorder="1" applyFont="1">
      <alignment vertical="center"/>
    </xf>
    <xf numFmtId="164" fontId="18" fillId="3" borderId="1" xfId="0" applyAlignment="1" applyBorder="1" applyFont="1" applyNumberFormat="1" applyFill="1">
      <alignment horizontal="center" vertical="center"/>
    </xf>
    <xf numFmtId="164" fontId="18" fillId="3" borderId="101" xfId="0" applyAlignment="1" applyBorder="1" applyFont="1" applyNumberFormat="1" applyFill="1">
      <alignment horizontal="center" vertical="center"/>
    </xf>
    <xf numFmtId="164" fontId="18" fillId="19" borderId="0" xfId="0" applyAlignment="1" applyFont="1" applyNumberFormat="1" applyFill="1">
      <alignment horizontal="center" vertical="center"/>
    </xf>
    <xf numFmtId="164" fontId="18" fillId="3" borderId="0" xfId="0" applyAlignment="1" applyFont="1" applyNumberFormat="1" applyFill="1">
      <alignment horizontal="center" vertical="center"/>
    </xf>
    <xf numFmtId="164" fontId="18" fillId="3" borderId="25" xfId="0" applyAlignment="1" applyBorder="1" applyFont="1" applyNumberFormat="1" applyFill="1">
      <alignment horizontal="center" vertical="center"/>
    </xf>
    <xf numFmtId="164" fontId="18" fillId="3" borderId="6" xfId="0" applyAlignment="1" applyBorder="1" applyFont="1" applyNumberFormat="1" applyFill="1">
      <alignment horizontal="center" vertical="center"/>
    </xf>
    <xf numFmtId="164" fontId="18" fillId="3" borderId="102" xfId="0" applyAlignment="1" applyBorder="1" applyFont="1" applyNumberFormat="1" applyFill="1">
      <alignment horizontal="center" vertical="center"/>
    </xf>
    <xf numFmtId="49" fontId="25" fillId="3" borderId="3" xfId="0" applyAlignment="1" applyBorder="1" applyFont="1" applyNumberFormat="1" applyFill="1" quotePrefix="1">
      <alignment horizontal="center" vertical="center" wrapText="1"/>
    </xf>
    <xf numFmtId="0" fontId="18" fillId="3" borderId="1" xfId="0" applyAlignment="1" applyBorder="1" applyFont="1" applyFill="1">
      <alignment vertical="top"/>
    </xf>
    <xf numFmtId="0" fontId="18" fillId="3" borderId="20" xfId="0" applyAlignment="1" applyBorder="1" applyFont="1" applyFill="1">
      <alignment horizontal="center" vertical="top"/>
    </xf>
    <xf numFmtId="0" fontId="18" fillId="3" borderId="1" xfId="0" applyAlignment="1" applyBorder="1" applyFont="1" applyFill="1">
      <alignment horizontal="center" vertical="top"/>
    </xf>
    <xf numFmtId="0" fontId="18" fillId="3" borderId="1" xfId="0" applyAlignment="1" applyBorder="1" applyFont="1" applyFill="1">
      <alignment horizontal="center" vertical="top" wrapText="1"/>
    </xf>
    <xf numFmtId="49" fontId="18" fillId="3" borderId="1" xfId="0" applyAlignment="1" applyBorder="1" applyFont="1" applyNumberFormat="1" applyFill="1">
      <alignment horizontal="center" vertical="top"/>
    </xf>
    <xf numFmtId="0" fontId="18" fillId="3" borderId="1" xfId="0" applyAlignment="1" applyBorder="1" applyFont="1" applyFill="1">
      <alignment vertical="center" wrapText="1"/>
    </xf>
    <xf numFmtId="0" fontId="18" fillId="3" borderId="6" xfId="0" applyAlignment="1" applyBorder="1" applyFont="1" applyFill="1">
      <alignment horizontal="left" vertical="center" wrapText="1"/>
    </xf>
    <xf numFmtId="0" fontId="0" fillId="0" borderId="25" xfId="0" applyAlignment="1" applyBorder="1">
      <alignment vertical="center"/>
    </xf>
    <xf numFmtId="0" fontId="18" fillId="0" borderId="54" xfId="0" applyAlignment="1" applyBorder="1" applyFont="1">
      <alignment vertical="center"/>
    </xf>
    <xf numFmtId="0" fontId="18" fillId="20" borderId="3" xfId="0" applyAlignment="1" applyBorder="1" applyFont="1" applyFill="1" quotePrefix="1">
      <alignment horizontal="center" vertical="center"/>
    </xf>
    <xf numFmtId="0" fontId="18" fillId="0" borderId="1" xfId="0" applyAlignment="1" applyBorder="1" applyFont="1">
      <alignment horizontal="center" vertical="center"/>
    </xf>
    <xf numFmtId="49" fontId="18" fillId="3" borderId="1" xfId="0" applyAlignment="1" applyBorder="1" applyFont="1" applyNumberFormat="1" applyFill="1" quotePrefix="1">
      <alignment horizontal="center" vertical="center" wrapText="1"/>
    </xf>
    <xf numFmtId="0" fontId="63" fillId="0" borderId="6" xfId="0" applyAlignment="1" applyBorder="1" applyFont="1">
      <alignment horizontal="left" vertical="center"/>
    </xf>
    <xf numFmtId="0" fontId="18" fillId="0" borderId="6" xfId="0" applyAlignment="1" applyBorder="1" applyFont="1" quotePrefix="1">
      <alignment horizontal="center" vertical="center"/>
    </xf>
    <xf numFmtId="0" fontId="36" fillId="0" borderId="100" xfId="0" applyAlignment="1" applyBorder="1" applyFont="1">
      <alignment vertical="center"/>
    </xf>
    <xf numFmtId="0" fontId="18" fillId="0" borderId="100" xfId="0" applyAlignment="1" applyBorder="1" applyFont="1">
      <alignment vertical="center"/>
    </xf>
    <xf numFmtId="0" fontId="18" fillId="0" borderId="52" xfId="0" applyAlignment="1" applyBorder="1" applyFont="1">
      <alignment horizontal="center" vertical="center"/>
    </xf>
    <xf numFmtId="0" fontId="65" fillId="3" borderId="24" xfId="0" applyAlignment="1" applyBorder="1" applyFont="1" applyFill="1">
      <alignment horizontal="center" vertical="center"/>
    </xf>
    <xf numFmtId="0" fontId="36" fillId="0" borderId="26" xfId="0" applyAlignment="1" applyBorder="1" applyFont="1">
      <alignment vertical="center"/>
    </xf>
    <xf numFmtId="0" fontId="18" fillId="3" borderId="53" xfId="0" applyAlignment="1" applyBorder="1" applyFont="1" applyFill="1">
      <alignment horizontal="left" vertical="center"/>
    </xf>
    <xf numFmtId="0" fontId="18" fillId="0" borderId="26" xfId="0" applyAlignment="1" applyBorder="1" applyFont="1">
      <alignment horizontal="center" vertical="center"/>
    </xf>
    <xf numFmtId="0" fontId="18" fillId="0" borderId="5" xfId="0" applyAlignment="1" applyBorder="1" applyFont="1">
      <alignment horizontal="center" vertical="center"/>
    </xf>
    <xf numFmtId="0" fontId="18" fillId="3" borderId="53" xfId="0" applyAlignment="1" applyBorder="1" applyFont="1" applyFill="1">
      <alignment horizontal="center" vertical="center" wrapText="1"/>
    </xf>
    <xf numFmtId="0" fontId="36" fillId="0" borderId="20" xfId="0" applyAlignment="1" applyBorder="1" applyFont="1">
      <alignment vertical="center"/>
    </xf>
    <xf numFmtId="0" fontId="63" fillId="0" borderId="1" xfId="0" applyAlignment="1" applyBorder="1" applyFont="1">
      <alignment horizontal="left" vertical="center"/>
    </xf>
    <xf numFmtId="0" fontId="0" fillId="3" borderId="6" xfId="0" applyBorder="1" applyFill="1"/>
    <xf numFmtId="0" fontId="66" fillId="3" borderId="102" xfId="0" applyAlignment="1" applyBorder="1" applyFont="1" applyFill="1">
      <alignment horizontal="center" vertical="center"/>
    </xf>
    <xf numFmtId="0" fontId="18" fillId="3" borderId="52" xfId="0" applyAlignment="1" applyBorder="1" applyFont="1" applyFill="1">
      <alignment horizontal="left" vertical="center"/>
    </xf>
    <xf numFmtId="0" fontId="18" fillId="0" borderId="23" xfId="0" applyAlignment="1" applyBorder="1" applyFont="1">
      <alignment horizontal="center" vertical="center"/>
    </xf>
    <xf numFmtId="0" fontId="63" fillId="0" borderId="23" xfId="0" applyAlignment="1" applyBorder="1" applyFont="1">
      <alignment vertical="center"/>
    </xf>
    <xf numFmtId="0" fontId="0" fillId="3" borderId="52" xfId="0" applyBorder="1" applyFill="1"/>
    <xf numFmtId="0" fontId="63" fillId="0" borderId="5" xfId="0" applyAlignment="1" applyBorder="1" applyFont="1">
      <alignment vertical="center"/>
    </xf>
    <xf numFmtId="0" fontId="65" fillId="3" borderId="96" xfId="0" applyAlignment="1" applyBorder="1" applyFont="1" applyFill="1">
      <alignment horizontal="center" vertical="center"/>
    </xf>
    <xf numFmtId="0" fontId="1" fillId="3" borderId="18" xfId="0" applyBorder="1" applyFont="1" applyFill="1"/>
    <xf numFmtId="0" fontId="18" fillId="3" borderId="0" xfId="0" applyAlignment="1" applyFont="1" applyFill="1">
      <alignment horizontal="left" vertical="center" wrapText="1"/>
    </xf>
    <xf numFmtId="0" fontId="24" fillId="3" borderId="0" xfId="0" applyAlignment="1" applyFont="1" applyFill="1">
      <alignment horizontal="left" vertical="center"/>
    </xf>
    <xf numFmtId="0" fontId="0" fillId="3" borderId="0" xfId="0" applyAlignment="1" applyFill="1">
      <alignment horizontal="center"/>
    </xf>
    <xf numFmtId="0" fontId="18" fillId="3" borderId="52" xfId="0" applyAlignment="1" applyBorder="1" applyFont="1" applyFill="1">
      <alignment horizontal="left" vertical="center" wrapText="1"/>
    </xf>
    <xf numFmtId="0" fontId="18" fillId="0" borderId="52" xfId="0" applyAlignment="1" applyBorder="1" applyFont="1" quotePrefix="1">
      <alignment horizontal="center" vertical="center"/>
    </xf>
    <xf numFmtId="0" fontId="0" fillId="3" borderId="53" xfId="0" applyBorder="1" applyFill="1"/>
    <xf numFmtId="0" fontId="18" fillId="3" borderId="62" xfId="0" applyAlignment="1" applyBorder="1" applyFont="1" applyFill="1">
      <alignment horizontal="center" vertical="center"/>
    </xf>
    <xf numFmtId="0" fontId="0" fillId="0" borderId="28" xfId="0" applyAlignment="1" applyBorder="1">
      <alignment vertical="center"/>
    </xf>
    <xf numFmtId="0" fontId="0" fillId="0" borderId="54" xfId="0" applyAlignment="1" applyBorder="1">
      <alignment vertical="center"/>
    </xf>
    <xf numFmtId="0" fontId="0" fillId="0" borderId="54" xfId="0" applyAlignment="1" applyBorder="1">
      <alignment horizontal="center" vertical="center"/>
    </xf>
    <xf numFmtId="0" fontId="0" fillId="0" borderId="54" xfId="0" applyAlignment="1" applyBorder="1">
      <alignment horizontal="center" vertical="center" wrapText="1"/>
    </xf>
    <xf numFmtId="17" fontId="6" fillId="0" borderId="54" xfId="0" applyAlignment="1" applyBorder="1" applyFont="1" applyNumberFormat="1">
      <alignment horizontal="center" vertical="center"/>
    </xf>
    <xf numFmtId="0" fontId="12" fillId="0" borderId="63" xfId="0" applyAlignment="1" applyBorder="1" applyFont="1">
      <alignment horizontal="center" vertical="center"/>
    </xf>
    <xf numFmtId="0" fontId="18" fillId="3" borderId="0" xfId="0" applyAlignment="1" applyFont="1" applyFill="1" quotePrefix="1">
      <alignment horizontal="center" vertical="center"/>
    </xf>
    <xf numFmtId="0" fontId="0" fillId="20" borderId="0" xfId="0" applyAlignment="1" applyFill="1">
      <alignment vertical="center"/>
    </xf>
    <xf numFmtId="0" fontId="3" fillId="3" borderId="0" xfId="0" applyAlignment="1" applyFont="1" applyFill="1">
      <alignment vertical="center"/>
    </xf>
    <xf numFmtId="0" fontId="64" fillId="3" borderId="0" xfId="0" applyAlignment="1" applyFont="1" applyFill="1">
      <alignment horizontal="center" vertical="center" wrapText="1"/>
    </xf>
    <xf numFmtId="0" fontId="63" fillId="0" borderId="52" xfId="0" applyAlignment="1" applyBorder="1" applyFont="1">
      <alignment horizontal="left" vertical="center"/>
    </xf>
    <xf numFmtId="0" fontId="36" fillId="0" borderId="28" xfId="0" applyAlignment="1" applyBorder="1" applyFont="1">
      <alignment vertical="center"/>
    </xf>
    <xf numFmtId="0" fontId="18" fillId="0" borderId="54" xfId="0" applyAlignment="1" applyBorder="1" applyFont="1">
      <alignment horizontal="center" vertical="center"/>
    </xf>
    <xf numFmtId="0" fontId="63" fillId="0" borderId="54" xfId="0" applyAlignment="1" applyBorder="1" applyFont="1">
      <alignment vertical="center"/>
    </xf>
    <xf numFmtId="0" fontId="18" fillId="3" borderId="54" xfId="0" applyAlignment="1" applyBorder="1" applyFont="1" applyFill="1">
      <alignment horizontal="center" vertical="center"/>
    </xf>
    <xf numFmtId="0" fontId="0" fillId="3" borderId="54" xfId="0" applyBorder="1" applyFill="1"/>
    <xf numFmtId="0" fontId="66" fillId="3" borderId="63" xfId="0" applyAlignment="1" applyBorder="1" applyFont="1" applyFill="1">
      <alignment horizontal="center" vertical="center"/>
    </xf>
    <xf numFmtId="0" fontId="13" fillId="3" borderId="24" xfId="0" applyAlignment="1" applyBorder="1" applyFont="1" applyFill="1">
      <alignment horizontal="center" vertical="center"/>
    </xf>
    <xf numFmtId="1" fontId="28" fillId="0" borderId="0" xfId="0" applyAlignment="1" applyFont="1" applyNumberFormat="1">
      <alignment horizontal="center" vertical="center"/>
    </xf>
    <xf numFmtId="164" fontId="0" fillId="20" borderId="52" xfId="0" applyAlignment="1" applyBorder="1" applyNumberFormat="1" applyFill="1">
      <alignment horizontal="center" vertical="center"/>
    </xf>
    <xf numFmtId="10" fontId="0" fillId="20" borderId="6" xfId="1" applyAlignment="1" applyBorder="1" applyFont="1" applyNumberFormat="1" applyFill="1">
      <alignment horizontal="center" vertical="center"/>
    </xf>
    <xf numFmtId="164" fontId="18" fillId="20" borderId="52" xfId="0" applyAlignment="1" applyBorder="1" applyFont="1" applyNumberFormat="1" applyFill="1">
      <alignment horizontal="center" vertical="center"/>
    </xf>
    <xf numFmtId="164" fontId="0" fillId="20" borderId="3" xfId="0" applyAlignment="1" applyBorder="1" applyNumberFormat="1" applyFill="1">
      <alignment horizontal="center" vertical="center"/>
    </xf>
    <xf numFmtId="9" fontId="0" fillId="20" borderId="3" xfId="1" applyAlignment="1" applyBorder="1" applyFont="1" applyNumberFormat="1" applyFill="1">
      <alignment horizontal="center" vertical="center"/>
    </xf>
    <xf numFmtId="164" fontId="18" fillId="20" borderId="3" xfId="0" applyAlignment="1" applyBorder="1" applyFont="1" applyNumberFormat="1" applyFill="1">
      <alignment horizontal="center" vertical="center"/>
    </xf>
    <xf numFmtId="2" fontId="0" fillId="20" borderId="3" xfId="0" applyAlignment="1" applyBorder="1" applyNumberFormat="1" applyFill="1">
      <alignment horizontal="center" vertical="center"/>
    </xf>
    <xf numFmtId="2" fontId="18" fillId="20" borderId="3" xfId="0" applyAlignment="1" applyBorder="1" applyFont="1" applyNumberFormat="1" applyFill="1">
      <alignment horizontal="center" vertical="center"/>
    </xf>
    <xf numFmtId="10" fontId="0" fillId="20" borderId="3" xfId="1" applyAlignment="1" applyBorder="1" applyFont="1" applyNumberFormat="1" applyFill="1">
      <alignment horizontal="center" vertical="center"/>
    </xf>
    <xf numFmtId="0" fontId="68" fillId="0" borderId="0" xfId="0" applyAlignment="1" applyFont="1">
      <alignment vertical="center"/>
    </xf>
    <xf numFmtId="0" fontId="69" fillId="0" borderId="0" xfId="0" applyAlignment="1" applyFont="1">
      <alignment vertical="center"/>
    </xf>
    <xf numFmtId="0" fontId="68" fillId="0" borderId="0" xfId="0" applyFont="1"/>
    <xf numFmtId="0" fontId="68" fillId="0" borderId="0" xfId="0" applyAlignment="1" applyFont="1">
      <alignment wrapText="1"/>
    </xf>
    <xf numFmtId="164" fontId="68" fillId="4" borderId="3" xfId="0" applyAlignment="1" applyBorder="1" applyFont="1" applyNumberFormat="1" applyFill="1">
      <alignment horizontal="center" vertical="center"/>
    </xf>
    <xf numFmtId="9" fontId="68" fillId="4" borderId="3" xfId="0" applyAlignment="1" applyBorder="1" applyFont="1" applyNumberFormat="1" applyFill="1">
      <alignment horizontal="center" vertical="center"/>
    </xf>
    <xf numFmtId="0" fontId="68" fillId="0" borderId="3" xfId="0" applyBorder="1" applyFont="1"/>
    <xf numFmtId="0" fontId="1" fillId="3" borderId="0" xfId="0" applyAlignment="1" applyFont="1" applyFill="1">
      <alignment vertical="center"/>
    </xf>
    <xf numFmtId="0" fontId="7" fillId="3" borderId="0" xfId="0" applyAlignment="1" applyFont="1" applyFill="1">
      <alignment horizontal="center" vertical="center"/>
    </xf>
    <xf numFmtId="164" fontId="0" fillId="3" borderId="52" xfId="0" applyAlignment="1" applyBorder="1" applyNumberFormat="1" applyFill="1">
      <alignment horizontal="center" vertical="center"/>
    </xf>
    <xf numFmtId="0" fontId="7" fillId="3" borderId="0" xfId="0" applyAlignment="1" applyFont="1" applyFill="1">
      <alignment vertical="center"/>
    </xf>
    <xf numFmtId="0" fontId="7" fillId="3" borderId="3" xfId="0" applyAlignment="1" applyBorder="1" applyFont="1" applyFill="1">
      <alignment horizontal="center" vertical="center"/>
    </xf>
    <xf numFmtId="0" fontId="1" fillId="3" borderId="5" xfId="0" applyAlignment="1" applyBorder="1" applyFont="1" applyFill="1">
      <alignment vertical="center"/>
    </xf>
    <xf numFmtId="0" fontId="0" fillId="3" borderId="54" xfId="0" applyAlignment="1" applyBorder="1" applyFill="1">
      <alignment horizontal="center" vertical="center"/>
    </xf>
    <xf numFmtId="0" fontId="0" fillId="3" borderId="54" xfId="0" applyAlignment="1" applyBorder="1" applyFill="1">
      <alignment horizontal="center" vertical="center" wrapText="1"/>
    </xf>
    <xf numFmtId="0" fontId="7" fillId="3" borderId="6" xfId="0" applyAlignment="1" applyBorder="1" applyFont="1" applyFill="1">
      <alignment horizontal="center" vertical="center"/>
    </xf>
    <xf numFmtId="0" fontId="36" fillId="3" borderId="5" xfId="0" applyAlignment="1" applyBorder="1" applyFont="1" applyFill="1">
      <alignment vertical="center"/>
    </xf>
    <xf numFmtId="0" fontId="36" fillId="3" borderId="0" xfId="0" applyAlignment="1" applyFont="1" applyFill="1">
      <alignment vertical="center"/>
    </xf>
    <xf numFmtId="0" fontId="18" fillId="3" borderId="0" xfId="0" applyAlignment="1" applyFont="1" applyFill="1">
      <alignment vertical="center"/>
    </xf>
    <xf numFmtId="0" fontId="45" fillId="3" borderId="6" xfId="0" applyAlignment="1" applyBorder="1" applyFont="1" applyFill="1">
      <alignment horizontal="center" vertical="center"/>
    </xf>
    <xf numFmtId="0" fontId="45" fillId="3" borderId="3" xfId="0" applyAlignment="1" applyBorder="1" applyFont="1" applyFill="1">
      <alignment horizontal="center" vertical="center"/>
    </xf>
    <xf numFmtId="2" fontId="28" fillId="20" borderId="3" xfId="0" applyAlignment="1" applyBorder="1" applyFont="1" applyNumberFormat="1" applyFill="1">
      <alignment horizontal="center" vertical="center"/>
    </xf>
    <xf numFmtId="9" fontId="28" fillId="0" borderId="0" xfId="0" applyAlignment="1" applyFont="1" applyNumberFormat="1">
      <alignment horizontal="center"/>
    </xf>
    <xf numFmtId="0" fontId="43" fillId="0" borderId="0" xfId="0" applyAlignment="1" applyFont="1">
      <alignment horizontal="center" wrapText="1"/>
    </xf>
    <xf numFmtId="0" fontId="70" fillId="0" borderId="0" xfId="0" applyAlignment="1" applyFont="1">
      <alignment vertical="center"/>
    </xf>
    <xf numFmtId="165" fontId="28" fillId="0" borderId="3" xfId="0" applyAlignment="1" applyBorder="1" applyFont="1" applyNumberFormat="1">
      <alignment horizontal="right" vertical="top"/>
    </xf>
    <xf numFmtId="9" fontId="28" fillId="3" borderId="3" xfId="0" applyAlignment="1" applyBorder="1" applyFont="1" applyNumberFormat="1" applyFill="1">
      <alignment horizontal="right" vertical="top"/>
    </xf>
    <xf numFmtId="9" fontId="28" fillId="3" borderId="3" xfId="0" applyAlignment="1" applyBorder="1" applyFont="1" applyNumberFormat="1" applyFill="1">
      <alignment horizontal="right"/>
    </xf>
    <xf numFmtId="0" fontId="32" fillId="3" borderId="3" xfId="0" applyAlignment="1" applyBorder="1" applyFont="1" applyFill="1">
      <alignment horizontal="left"/>
    </xf>
    <xf numFmtId="9" fontId="32" fillId="3" borderId="3" xfId="0" applyAlignment="1" applyBorder="1" applyFont="1" applyNumberFormat="1" applyFill="1">
      <alignment horizontal="right"/>
    </xf>
    <xf numFmtId="165" fontId="28" fillId="3" borderId="3" xfId="0" applyAlignment="1" applyBorder="1" applyFont="1" applyNumberFormat="1" applyFill="1">
      <alignment horizontal="right"/>
    </xf>
    <xf numFmtId="0" fontId="28" fillId="3" borderId="3" xfId="0" applyAlignment="1" applyBorder="1" applyFont="1" applyFill="1">
      <alignment horizontal="left"/>
    </xf>
    <xf numFmtId="164" fontId="18" fillId="2" borderId="4" xfId="0" applyAlignment="1" applyBorder="1" applyFont="1" applyNumberFormat="1" applyFill="1">
      <alignment horizontal="center" vertical="center"/>
    </xf>
    <xf numFmtId="164" fontId="18" fillId="2" borderId="3" xfId="0" applyAlignment="1" applyBorder="1" applyFont="1" applyNumberFormat="1" applyFill="1">
      <alignment horizontal="center" vertical="center"/>
    </xf>
    <xf numFmtId="164" fontId="18" fillId="2" borderId="59" xfId="0" applyAlignment="1" applyBorder="1" applyFont="1" applyNumberFormat="1" applyFill="1">
      <alignment horizontal="center" vertical="center"/>
    </xf>
    <xf numFmtId="17" fontId="18" fillId="0" borderId="28" xfId="0" applyAlignment="1" applyBorder="1" applyFont="1" applyNumberFormat="1">
      <alignment horizontal="center" vertical="center"/>
    </xf>
    <xf numFmtId="17" fontId="18" fillId="0" borderId="54" xfId="0" applyAlignment="1" applyBorder="1" applyFont="1" applyNumberFormat="1">
      <alignment horizontal="center" vertical="center"/>
    </xf>
    <xf numFmtId="0" fontId="18" fillId="0" borderId="96" xfId="0" applyAlignment="1" applyBorder="1" applyFont="1">
      <alignment horizontal="center" vertical="center"/>
    </xf>
    <xf numFmtId="164" fontId="18" fillId="3" borderId="20" xfId="0" applyAlignment="1" applyBorder="1" applyFont="1" applyNumberFormat="1" applyFill="1">
      <alignment horizontal="center" vertical="center"/>
    </xf>
    <xf numFmtId="0" fontId="28" fillId="3" borderId="0" xfId="0" applyAlignment="1" applyFont="1" applyFill="1">
      <alignment horizontal="center"/>
    </xf>
    <xf numFmtId="164" fontId="15" fillId="4" borderId="3" xfId="0" applyAlignment="1" applyBorder="1" applyFont="1" applyNumberFormat="1" applyFill="1">
      <alignment horizontal="center" vertical="center"/>
    </xf>
    <xf numFmtId="0" fontId="15" fillId="0" borderId="0" xfId="0" applyAlignment="1" applyFont="1">
      <alignment horizontal="center"/>
    </xf>
    <xf numFmtId="164" fontId="18" fillId="21" borderId="1" xfId="0" applyAlignment="1" applyBorder="1" applyFont="1" applyNumberFormat="1" applyFill="1">
      <alignment horizontal="center" vertical="center"/>
    </xf>
    <xf numFmtId="164" fontId="18" fillId="12" borderId="101" xfId="0" applyAlignment="1" applyBorder="1" applyFont="1" applyNumberFormat="1" applyFill="1">
      <alignment horizontal="center" vertical="center"/>
    </xf>
    <xf numFmtId="164" fontId="18" fillId="21" borderId="6" xfId="0" applyAlignment="1" applyBorder="1" applyFont="1" applyNumberFormat="1" applyFill="1">
      <alignment horizontal="center" vertical="center"/>
    </xf>
    <xf numFmtId="164" fontId="18" fillId="19" borderId="6" xfId="0" applyAlignment="1" applyBorder="1" applyFont="1" applyNumberFormat="1" applyFill="1">
      <alignment horizontal="center" vertical="center"/>
    </xf>
    <xf numFmtId="164" fontId="18" fillId="19" borderId="1" xfId="0" applyAlignment="1" applyBorder="1" applyFont="1" applyNumberFormat="1" applyFill="1">
      <alignment horizontal="center" vertical="center"/>
    </xf>
    <xf numFmtId="164" fontId="18" fillId="16" borderId="6" xfId="0" applyAlignment="1" applyBorder="1" applyFont="1" applyNumberFormat="1" applyFill="1">
      <alignment horizontal="center" vertical="center"/>
    </xf>
    <xf numFmtId="0" fontId="1" fillId="3" borderId="26" xfId="0" applyBorder="1" applyFont="1" applyFill="1"/>
    <xf numFmtId="0" fontId="24" fillId="3" borderId="3" xfId="0" applyAlignment="1" applyBorder="1" applyFont="1" applyFill="1">
      <alignment horizontal="left" vertical="center"/>
    </xf>
    <xf numFmtId="0" fontId="0" fillId="3" borderId="3" xfId="0" applyAlignment="1" applyBorder="1" applyFill="1">
      <alignment horizontal="center"/>
    </xf>
    <xf numFmtId="0" fontId="67" fillId="3" borderId="59" xfId="0" applyAlignment="1" applyBorder="1" applyFont="1" applyFill="1">
      <alignment horizontal="center" vertical="center"/>
    </xf>
    <xf numFmtId="0" fontId="28" fillId="0" borderId="0" xfId="0" applyAlignment="1" applyFont="1">
      <alignment horizontal="center" vertical="center" textRotation="90"/>
    </xf>
    <xf numFmtId="49" fontId="18" fillId="3" borderId="0" xfId="0" applyAlignment="1" applyFont="1" applyNumberFormat="1" applyFill="1" quotePrefix="1">
      <alignment horizontal="center" vertical="center"/>
    </xf>
    <xf numFmtId="0" fontId="18" fillId="3" borderId="0" xfId="0" applyAlignment="1" applyFont="1" applyFill="1">
      <alignment horizontal="center" vertical="center"/>
    </xf>
    <xf numFmtId="0" fontId="18" fillId="3" borderId="5" xfId="0" applyAlignment="1" applyBorder="1" applyFont="1" applyFill="1">
      <alignment horizontal="center" vertical="center"/>
    </xf>
    <xf numFmtId="2" fontId="28" fillId="0" borderId="0" xfId="0" applyAlignment="1" applyFont="1" applyNumberFormat="1">
      <alignment horizontal="center" vertical="center"/>
    </xf>
    <xf numFmtId="164" fontId="18" fillId="23" borderId="1" xfId="0" applyAlignment="1" applyBorder="1" applyFont="1" applyNumberFormat="1" applyFill="1">
      <alignment horizontal="center" vertical="center"/>
    </xf>
    <xf numFmtId="164" fontId="18" fillId="23" borderId="3" xfId="0" applyAlignment="1" applyBorder="1" applyFont="1" applyNumberFormat="1" applyFill="1">
      <alignment horizontal="center" vertical="center"/>
    </xf>
    <xf numFmtId="0" fontId="0" fillId="0" borderId="23" xfId="0" applyBorder="1"/>
    <xf numFmtId="0" fontId="18" fillId="0" borderId="52" xfId="0" applyAlignment="1" applyBorder="1" applyFont="1" quotePrefix="1">
      <alignment horizontal="center" vertical="center" wrapText="1"/>
    </xf>
    <xf numFmtId="49" fontId="18" fillId="0" borderId="3" xfId="0" applyAlignment="1" applyBorder="1" applyFont="1" applyNumberFormat="1" quotePrefix="1">
      <alignment horizontal="center" vertical="center"/>
    </xf>
    <xf numFmtId="49" fontId="25" fillId="3" borderId="3" xfId="0" applyAlignment="1" applyBorder="1" applyFont="1" applyNumberFormat="1" applyFill="1" quotePrefix="1">
      <alignment horizontal="center" vertical="center"/>
    </xf>
    <xf numFmtId="0" fontId="25" fillId="3" borderId="3" xfId="0" applyAlignment="1" applyBorder="1" applyFont="1" applyFill="1">
      <alignment horizontal="center" vertical="center"/>
    </xf>
    <xf numFmtId="164" fontId="18" fillId="21" borderId="0" xfId="0" applyAlignment="1" applyFont="1" applyNumberFormat="1" applyFill="1">
      <alignment horizontal="center" vertical="center"/>
    </xf>
    <xf numFmtId="0" fontId="18" fillId="0" borderId="22" xfId="0" applyAlignment="1" applyBorder="1" applyFont="1">
      <alignment vertical="center"/>
    </xf>
    <xf numFmtId="164" fontId="18" fillId="3" borderId="23" xfId="0" applyAlignment="1" applyBorder="1" applyFont="1" applyNumberFormat="1" applyFill="1">
      <alignment horizontal="center" vertical="center"/>
    </xf>
    <xf numFmtId="164" fontId="18" fillId="23" borderId="23" xfId="0" applyAlignment="1" applyBorder="1" applyFont="1" applyNumberFormat="1" applyFill="1">
      <alignment horizontal="center" vertical="center"/>
    </xf>
    <xf numFmtId="164" fontId="18" fillId="3" borderId="24" xfId="0" applyAlignment="1" applyBorder="1" applyFont="1" applyNumberFormat="1" applyFill="1">
      <alignment horizontal="center" vertical="center"/>
    </xf>
    <xf numFmtId="164" fontId="18" fillId="12" borderId="24" xfId="0" applyAlignment="1" applyBorder="1" applyFont="1" applyNumberFormat="1" applyFill="1">
      <alignment horizontal="center" vertical="center"/>
    </xf>
    <xf numFmtId="164" fontId="18" fillId="2" borderId="20" xfId="0" applyAlignment="1" applyBorder="1" applyFont="1" applyNumberFormat="1" applyFill="1">
      <alignment horizontal="center" vertical="center"/>
    </xf>
    <xf numFmtId="164" fontId="18" fillId="2" borderId="1" xfId="0" applyAlignment="1" applyBorder="1" applyFont="1" applyNumberFormat="1" applyFill="1">
      <alignment horizontal="center" vertical="center"/>
    </xf>
    <xf numFmtId="164" fontId="18" fillId="2" borderId="101" xfId="0" applyAlignment="1" applyBorder="1" applyFont="1" applyNumberFormat="1" applyFill="1">
      <alignment horizontal="center" vertical="center"/>
    </xf>
    <xf numFmtId="164" fontId="18" fillId="2" borderId="21" xfId="0" applyAlignment="1" applyBorder="1" applyFont="1" applyNumberFormat="1" applyFill="1">
      <alignment horizontal="center" vertical="center"/>
    </xf>
    <xf numFmtId="164" fontId="18" fillId="2" borderId="6" xfId="0" applyAlignment="1" applyBorder="1" applyFont="1" applyNumberFormat="1" applyFill="1">
      <alignment horizontal="center" vertical="center"/>
    </xf>
    <xf numFmtId="164" fontId="18" fillId="2" borderId="102" xfId="0" applyAlignment="1" applyBorder="1" applyFont="1" applyNumberFormat="1" applyFill="1">
      <alignment horizontal="center" vertical="center"/>
    </xf>
    <xf numFmtId="164" fontId="18" fillId="3" borderId="26" xfId="0" applyAlignment="1" applyBorder="1" applyFont="1" applyNumberFormat="1" applyFill="1">
      <alignment horizontal="center" vertical="center"/>
    </xf>
    <xf numFmtId="164" fontId="18" fillId="3" borderId="5" xfId="0" applyAlignment="1" applyBorder="1" applyFont="1" applyNumberFormat="1" applyFill="1">
      <alignment horizontal="center" vertical="center"/>
    </xf>
    <xf numFmtId="164" fontId="18" fillId="3" borderId="96" xfId="0" applyAlignment="1" applyBorder="1" applyFont="1" applyNumberFormat="1" applyFill="1">
      <alignment horizontal="center" vertical="center"/>
    </xf>
    <xf numFmtId="164" fontId="18" fillId="19" borderId="5" xfId="0" applyAlignment="1" applyBorder="1" applyFont="1" applyNumberFormat="1" applyFill="1">
      <alignment horizontal="center" vertical="center"/>
    </xf>
    <xf numFmtId="164" fontId="18" fillId="23" borderId="6" xfId="0" applyAlignment="1" applyBorder="1" applyFont="1" applyNumberFormat="1" applyFill="1">
      <alignment horizontal="center" vertical="center"/>
    </xf>
    <xf numFmtId="0" fontId="0" fillId="17" borderId="0" xfId="0" applyAlignment="1" applyFill="1">
      <alignment vertical="center"/>
    </xf>
    <xf numFmtId="0" fontId="0" fillId="26" borderId="0" xfId="0" applyAlignment="1" applyFill="1">
      <alignment vertical="center"/>
    </xf>
    <xf numFmtId="0" fontId="0" fillId="19" borderId="0" xfId="0" applyAlignment="1" applyFill="1">
      <alignment vertical="center"/>
    </xf>
    <xf numFmtId="0" fontId="0" fillId="27" borderId="0" xfId="0" applyAlignment="1" applyFill="1">
      <alignment vertical="center"/>
    </xf>
    <xf numFmtId="0" fontId="0" fillId="25" borderId="0" xfId="0" applyAlignment="1" applyFill="1">
      <alignment vertical="center"/>
    </xf>
    <xf numFmtId="0" fontId="71" fillId="0" borderId="0" xfId="0" applyAlignment="1" applyFont="1">
      <alignment horizontal="right"/>
    </xf>
    <xf numFmtId="0" fontId="71" fillId="0" borderId="0" xfId="0" applyAlignment="1" applyFont="1">
      <alignment horizontal="center" vertical="center" wrapText="1"/>
    </xf>
    <xf numFmtId="0" fontId="16" fillId="3" borderId="0" xfId="0" applyAlignment="1" applyFont="1" applyFill="1">
      <alignment vertical="center"/>
    </xf>
    <xf numFmtId="0" fontId="16" fillId="0" borderId="0" xfId="0" applyAlignment="1" applyFont="1">
      <alignment vertical="center"/>
    </xf>
    <xf numFmtId="0" fontId="72" fillId="0" borderId="0" xfId="0" applyAlignment="1" applyFont="1">
      <alignment vertical="center"/>
    </xf>
    <xf numFmtId="0" fontId="16" fillId="0" borderId="0" xfId="0" applyFont="1"/>
    <xf numFmtId="0" fontId="39" fillId="0" borderId="0" xfId="0" applyAlignment="1" applyFont="1">
      <alignment vertical="center"/>
    </xf>
    <xf numFmtId="49" fontId="0" fillId="18" borderId="0" xfId="0" applyAlignment="1" applyNumberFormat="1" applyFill="1">
      <alignment vertical="center"/>
    </xf>
    <xf numFmtId="0" fontId="36" fillId="0" borderId="54" xfId="0" applyAlignment="1" applyBorder="1" applyFont="1">
      <alignment horizontal="left" vertical="center"/>
    </xf>
    <xf numFmtId="0" fontId="45" fillId="0" borderId="0" xfId="0" applyAlignment="1" applyFont="1">
      <alignment vertical="center"/>
    </xf>
    <xf numFmtId="164" fontId="18" fillId="3" borderId="22" xfId="0" applyAlignment="1" applyBorder="1" applyFont="1" applyNumberFormat="1" applyFill="1">
      <alignment horizontal="center" vertical="center"/>
    </xf>
    <xf numFmtId="164" fontId="18" fillId="3" borderId="21" xfId="0" applyAlignment="1" applyBorder="1" applyFont="1" applyNumberFormat="1" applyFill="1">
      <alignment horizontal="center" vertical="center"/>
    </xf>
    <xf numFmtId="0" fontId="45" fillId="0" borderId="18" xfId="0" applyAlignment="1" applyBorder="1" applyFont="1">
      <alignment vertical="center"/>
    </xf>
    <xf numFmtId="0" fontId="18" fillId="3" borderId="59" xfId="0" applyAlignment="1" applyBorder="1" applyFont="1" applyFill="1">
      <alignment vertical="center"/>
    </xf>
    <xf numFmtId="9" fontId="18" fillId="2" borderId="4" xfId="0" applyAlignment="1" applyBorder="1" applyFont="1" applyNumberFormat="1" applyFill="1">
      <alignment horizontal="center" vertical="center"/>
    </xf>
    <xf numFmtId="9" fontId="18" fillId="2" borderId="3" xfId="0" applyAlignment="1" applyBorder="1" applyFont="1" applyNumberFormat="1" applyFill="1">
      <alignment horizontal="center" vertical="center"/>
    </xf>
    <xf numFmtId="9" fontId="18" fillId="2" borderId="59" xfId="0" applyAlignment="1" applyBorder="1" applyFont="1" applyNumberFormat="1" applyFill="1">
      <alignment horizontal="center" vertical="center"/>
    </xf>
    <xf numFmtId="0" fontId="18" fillId="2" borderId="20" xfId="0" applyAlignment="1" applyBorder="1" applyFont="1" applyFill="1">
      <alignment vertical="center"/>
    </xf>
    <xf numFmtId="0" fontId="18" fillId="2" borderId="1" xfId="0" applyAlignment="1" applyBorder="1" applyFont="1" applyFill="1">
      <alignment vertical="center"/>
    </xf>
    <xf numFmtId="164" fontId="18" fillId="3" borderId="18" xfId="0" applyAlignment="1" applyBorder="1" applyFont="1" applyNumberFormat="1" applyFill="1">
      <alignment horizontal="center" vertical="center"/>
    </xf>
    <xf numFmtId="0" fontId="18" fillId="2" borderId="18" xfId="0" applyAlignment="1" applyBorder="1" applyFont="1" applyFill="1">
      <alignment vertical="center"/>
    </xf>
    <xf numFmtId="0" fontId="18" fillId="2" borderId="0" xfId="0" applyAlignment="1" applyFont="1" applyFill="1">
      <alignment vertical="center"/>
    </xf>
    <xf numFmtId="164" fontId="18" fillId="2" borderId="0" xfId="0" applyAlignment="1" applyFont="1" applyNumberFormat="1" applyFill="1">
      <alignment horizontal="center" vertical="center"/>
    </xf>
    <xf numFmtId="164" fontId="18" fillId="2" borderId="25" xfId="0" applyAlignment="1" applyBorder="1" applyFont="1" applyNumberFormat="1" applyFill="1">
      <alignment horizontal="center" vertical="center"/>
    </xf>
    <xf numFmtId="9" fontId="18" fillId="3" borderId="21" xfId="0" applyAlignment="1" applyBorder="1" applyFont="1" applyNumberFormat="1" applyFill="1">
      <alignment horizontal="center" vertical="center"/>
    </xf>
    <xf numFmtId="9" fontId="18" fillId="3" borderId="6" xfId="0" applyAlignment="1" applyBorder="1" applyFont="1" applyNumberFormat="1" applyFill="1">
      <alignment horizontal="center" vertical="center"/>
    </xf>
    <xf numFmtId="9" fontId="18" fillId="3" borderId="102" xfId="0" applyAlignment="1" applyBorder="1" applyFont="1" applyNumberFormat="1" applyFill="1">
      <alignment horizontal="center" vertical="center"/>
    </xf>
    <xf numFmtId="9" fontId="18" fillId="2" borderId="20" xfId="0" applyAlignment="1" applyBorder="1" applyFont="1" applyNumberFormat="1" applyFill="1">
      <alignment horizontal="center" vertical="center"/>
    </xf>
    <xf numFmtId="9" fontId="18" fillId="2" borderId="1" xfId="0" applyAlignment="1" applyBorder="1" applyFont="1" applyNumberFormat="1" applyFill="1">
      <alignment horizontal="center" vertical="center"/>
    </xf>
    <xf numFmtId="9" fontId="18" fillId="2" borderId="101" xfId="0" applyAlignment="1" applyBorder="1" applyFont="1" applyNumberFormat="1" applyFill="1">
      <alignment horizontal="center" vertical="center"/>
    </xf>
    <xf numFmtId="9" fontId="18" fillId="2" borderId="21" xfId="0" applyAlignment="1" applyBorder="1" applyFont="1" applyNumberFormat="1" applyFill="1">
      <alignment horizontal="center" vertical="center"/>
    </xf>
    <xf numFmtId="9" fontId="18" fillId="2" borderId="6" xfId="0" applyAlignment="1" applyBorder="1" applyFont="1" applyNumberFormat="1" applyFill="1">
      <alignment horizontal="center" vertical="center"/>
    </xf>
    <xf numFmtId="9" fontId="18" fillId="2" borderId="102" xfId="0" applyAlignment="1" applyBorder="1" applyFont="1" applyNumberFormat="1" applyFill="1">
      <alignment horizontal="center" vertical="center"/>
    </xf>
    <xf numFmtId="0" fontId="18" fillId="0" borderId="102" xfId="0" applyAlignment="1" applyBorder="1" applyFont="1">
      <alignment vertical="center"/>
    </xf>
    <xf numFmtId="0" fontId="18" fillId="3" borderId="1" xfId="0" applyAlignment="1" applyBorder="1" applyFont="1" applyFill="1">
      <alignment vertical="center"/>
    </xf>
    <xf numFmtId="0" fontId="18" fillId="3" borderId="6" xfId="0" applyAlignment="1" applyBorder="1" applyFont="1" applyFill="1">
      <alignment vertical="center"/>
    </xf>
    <xf numFmtId="0" fontId="18" fillId="2" borderId="21" xfId="0" applyAlignment="1" applyBorder="1" applyFont="1" applyFill="1">
      <alignment vertical="center"/>
    </xf>
    <xf numFmtId="0" fontId="18" fillId="2" borderId="6" xfId="0" applyAlignment="1" applyBorder="1" applyFont="1" applyFill="1">
      <alignment vertical="center"/>
    </xf>
    <xf numFmtId="0" fontId="18" fillId="2" borderId="4" xfId="0" applyAlignment="1" applyBorder="1" applyFont="1" applyFill="1">
      <alignment vertical="center"/>
    </xf>
    <xf numFmtId="0" fontId="18" fillId="2" borderId="3" xfId="0" applyAlignment="1" applyBorder="1" applyFont="1" applyFill="1">
      <alignment vertical="center"/>
    </xf>
    <xf numFmtId="0" fontId="18" fillId="3" borderId="20" xfId="0" applyAlignment="1" applyBorder="1" applyFont="1" applyFill="1">
      <alignment vertical="center"/>
    </xf>
    <xf numFmtId="0" fontId="1" fillId="0" borderId="88" xfId="0" applyBorder="1" applyFont="1"/>
    <xf numFmtId="0" fontId="0" fillId="0" borderId="14" xfId="0" applyBorder="1"/>
    <xf numFmtId="0" fontId="0" fillId="0" borderId="14" xfId="3" applyBorder="1" applyFont="1"/>
    <xf numFmtId="0" fontId="0" fillId="0" borderId="89" xfId="0" applyBorder="1"/>
    <xf numFmtId="0" fontId="0" fillId="0" borderId="89" xfId="3" applyBorder="1" applyFont="1"/>
    <xf numFmtId="0" fontId="1" fillId="0" borderId="40" xfId="0" applyBorder="1" applyFont="1"/>
    <xf numFmtId="0" fontId="1" fillId="0" borderId="40" xfId="3" applyBorder="1" applyFont="1"/>
    <xf numFmtId="0" fontId="1" fillId="0" borderId="14" xfId="0" applyBorder="1" applyFont="1"/>
    <xf numFmtId="0" fontId="1" fillId="0" borderId="14" xfId="3" applyBorder="1" applyFont="1"/>
    <xf numFmtId="0" fontId="1" fillId="0" borderId="89" xfId="0" applyBorder="1" applyFont="1"/>
    <xf numFmtId="0" fontId="0" fillId="0" borderId="89" xfId="0" applyAlignment="1" applyBorder="1">
      <alignment horizontal="left" vertical="top"/>
    </xf>
    <xf numFmtId="0" fontId="0" fillId="0" borderId="14" xfId="0" applyAlignment="1" applyBorder="1">
      <alignment horizontal="left" vertical="top"/>
    </xf>
    <xf numFmtId="0" fontId="0" fillId="0" borderId="88" xfId="0" applyAlignment="1" applyBorder="1">
      <alignment horizontal="left" vertical="top"/>
    </xf>
    <xf numFmtId="0" fontId="73" fillId="0" borderId="14" xfId="0" applyAlignment="1" applyBorder="1" applyFont="1">
      <alignment horizontal="left" vertical="top"/>
    </xf>
    <xf numFmtId="0" fontId="73" fillId="0" borderId="89" xfId="0" applyAlignment="1" applyBorder="1" applyFont="1">
      <alignment horizontal="left" vertical="top"/>
    </xf>
    <xf numFmtId="0" fontId="36" fillId="0" borderId="14" xfId="0" applyAlignment="1" applyBorder="1" applyFont="1">
      <alignment horizontal="center"/>
    </xf>
    <xf numFmtId="0" fontId="0" fillId="0" borderId="88" xfId="0" applyBorder="1"/>
    <xf numFmtId="0" fontId="1" fillId="0" borderId="89" xfId="3" applyBorder="1" applyFont="1"/>
    <xf numFmtId="0" fontId="0" fillId="0" borderId="88" xfId="3" applyBorder="1" applyFont="1"/>
    <xf numFmtId="0" fontId="18" fillId="0" borderId="88" xfId="0" applyAlignment="1" applyBorder="1" applyFont="1">
      <alignment horizontal="center"/>
    </xf>
    <xf numFmtId="0" fontId="18" fillId="0" borderId="14" xfId="0" applyAlignment="1" applyBorder="1" applyFont="1">
      <alignment horizontal="center"/>
    </xf>
    <xf numFmtId="0" fontId="18" fillId="0" borderId="89" xfId="0" applyAlignment="1" applyBorder="1" applyFont="1">
      <alignment horizontal="center"/>
    </xf>
    <xf numFmtId="0" fontId="0" fillId="0" borderId="88" xfId="0" applyAlignment="1" applyBorder="1">
      <alignment horizontal="center"/>
    </xf>
    <xf numFmtId="0" fontId="0" fillId="0" borderId="14" xfId="0" applyAlignment="1" applyBorder="1">
      <alignment horizontal="center"/>
    </xf>
    <xf numFmtId="0" fontId="0" fillId="0" borderId="89" xfId="0" applyAlignment="1" applyBorder="1">
      <alignment horizontal="center"/>
    </xf>
    <xf numFmtId="0" fontId="0" fillId="0" borderId="22" xfId="0" applyAlignment="1" applyBorder="1">
      <alignment horizontal="left" vertical="top"/>
    </xf>
    <xf numFmtId="0" fontId="0" fillId="0" borderId="18" xfId="0" applyAlignment="1" applyBorder="1">
      <alignment horizontal="left" vertical="top"/>
    </xf>
    <xf numFmtId="0" fontId="73" fillId="0" borderId="88" xfId="0" applyAlignment="1" applyBorder="1" applyFont="1">
      <alignment horizontal="left" vertical="top"/>
    </xf>
    <xf numFmtId="0" fontId="74" fillId="0" borderId="0" xfId="0" applyAlignment="1" applyFont="1">
      <alignment horizontal="left" vertical="top"/>
    </xf>
    <xf numFmtId="0" fontId="18" fillId="0" borderId="14" xfId="0" applyBorder="1" applyFont="1"/>
    <xf numFmtId="0" fontId="18" fillId="0" borderId="88" xfId="0" applyBorder="1" applyFont="1"/>
    <xf numFmtId="0" fontId="74" fillId="0" borderId="88" xfId="0" applyAlignment="1" applyBorder="1" applyFont="1">
      <alignment horizontal="left" vertical="top"/>
    </xf>
    <xf numFmtId="0" fontId="74" fillId="0" borderId="14" xfId="0" applyAlignment="1" applyBorder="1" applyFont="1">
      <alignment horizontal="left" vertical="top"/>
    </xf>
    <xf numFmtId="0" fontId="18" fillId="0" borderId="89" xfId="0" applyBorder="1" applyFont="1"/>
    <xf numFmtId="0" fontId="74" fillId="0" borderId="89" xfId="0" applyAlignment="1" applyBorder="1" applyFont="1">
      <alignment horizontal="left" vertical="top"/>
    </xf>
    <xf numFmtId="0" fontId="73" fillId="0" borderId="88" xfId="3" applyAlignment="1" applyBorder="1" applyFont="1">
      <alignment horizontal="left" vertical="top"/>
    </xf>
    <xf numFmtId="0" fontId="73" fillId="0" borderId="14" xfId="3" applyAlignment="1" applyBorder="1" applyFont="1">
      <alignment horizontal="left" vertical="top"/>
    </xf>
    <xf numFmtId="0" fontId="73" fillId="0" borderId="89" xfId="3" applyAlignment="1" applyBorder="1" applyFont="1">
      <alignment horizontal="left" vertical="top"/>
    </xf>
    <xf numFmtId="0" fontId="1" fillId="0" borderId="40" xfId="0" applyAlignment="1" applyBorder="1" applyFont="1">
      <alignment horizontal="center"/>
    </xf>
    <xf numFmtId="0" fontId="73" fillId="0" borderId="14" xfId="0" applyAlignment="1" applyBorder="1" applyFont="1">
      <alignment horizontal="center" vertical="top"/>
    </xf>
    <xf numFmtId="0" fontId="73" fillId="0" borderId="89" xfId="0" applyAlignment="1" applyBorder="1" applyFont="1">
      <alignment horizontal="center" vertical="top"/>
    </xf>
    <xf numFmtId="0" fontId="73" fillId="0" borderId="88" xfId="0" applyAlignment="1" applyBorder="1" applyFont="1">
      <alignment horizontal="center" vertical="top"/>
    </xf>
    <xf numFmtId="0" fontId="74" fillId="0" borderId="14" xfId="0" applyAlignment="1" applyBorder="1" applyFont="1">
      <alignment horizontal="center" vertical="top"/>
    </xf>
    <xf numFmtId="0" fontId="74" fillId="0" borderId="89" xfId="0" applyAlignment="1" applyBorder="1" applyFont="1">
      <alignment horizontal="center" vertical="top"/>
    </xf>
    <xf numFmtId="0" fontId="73" fillId="0" borderId="88" xfId="3" applyAlignment="1" applyBorder="1" applyFont="1">
      <alignment horizontal="center" vertical="top"/>
    </xf>
    <xf numFmtId="0" fontId="73" fillId="0" borderId="14" xfId="3" applyAlignment="1" applyBorder="1" applyFont="1">
      <alignment horizontal="center" vertical="top"/>
    </xf>
    <xf numFmtId="0" fontId="73" fillId="0" borderId="89" xfId="3" applyAlignment="1" applyBorder="1" applyFont="1">
      <alignment horizontal="center" vertical="top"/>
    </xf>
    <xf numFmtId="0" fontId="0" fillId="0" borderId="14" xfId="0" applyAlignment="1" applyBorder="1">
      <alignment horizontal="left"/>
    </xf>
    <xf numFmtId="0" fontId="0" fillId="0" borderId="88" xfId="0" applyAlignment="1" applyBorder="1">
      <alignment horizontal="left"/>
    </xf>
    <xf numFmtId="0" fontId="0" fillId="0" borderId="89" xfId="0" applyAlignment="1" applyBorder="1">
      <alignment horizontal="left"/>
    </xf>
    <xf numFmtId="0" fontId="0" fillId="28" borderId="88" xfId="0" applyBorder="1" applyFill="1"/>
    <xf numFmtId="0" fontId="0" fillId="28" borderId="14" xfId="0" applyBorder="1" applyFill="1"/>
    <xf numFmtId="0" fontId="0" fillId="16" borderId="14" xfId="0" applyBorder="1" applyFill="1"/>
    <xf numFmtId="0" fontId="0" fillId="15" borderId="14" xfId="0" applyBorder="1" applyFill="1"/>
    <xf numFmtId="0" fontId="18" fillId="15" borderId="14" xfId="0" applyBorder="1" applyFont="1" applyFill="1"/>
    <xf numFmtId="0" fontId="0" fillId="23" borderId="14" xfId="0" applyBorder="1" applyFill="1"/>
    <xf numFmtId="0" fontId="0" fillId="21" borderId="14" xfId="0" applyBorder="1" applyFill="1"/>
    <xf numFmtId="0" fontId="0" fillId="29" borderId="89" xfId="0" applyBorder="1" applyFill="1"/>
    <xf numFmtId="0" fontId="44" fillId="0" borderId="0" xfId="0" applyFont="1"/>
    <xf numFmtId="49" fontId="25" fillId="3" borderId="53" xfId="0" applyAlignment="1" applyBorder="1" applyFont="1" applyNumberFormat="1" applyFill="1" quotePrefix="1">
      <alignment horizontal="center" vertical="center"/>
    </xf>
    <xf numFmtId="0" fontId="19" fillId="0" borderId="22" xfId="1" applyAlignment="1" applyBorder="1" applyFont="1" applyNumberFormat="1" applyFill="1">
      <alignment horizontal="center" vertical="center" wrapText="1"/>
    </xf>
    <xf numFmtId="0" fontId="82" fillId="0" borderId="22" xfId="1" applyAlignment="1" applyBorder="1" applyFont="1" applyNumberFormat="1" applyFill="1">
      <alignment horizontal="center" vertical="center" wrapText="1"/>
    </xf>
    <xf numFmtId="164" fontId="82" fillId="0" borderId="22" xfId="1" applyAlignment="1" applyBorder="1" applyFont="1" applyNumberFormat="1" applyFill="1">
      <alignment horizontal="center" vertical="center" wrapText="1"/>
    </xf>
    <xf numFmtId="0" fontId="19" fillId="0" borderId="40" xfId="1" applyAlignment="1" applyBorder="1" applyFont="1" applyNumberFormat="1" applyFill="1">
      <alignment horizontal="center" vertical="center" wrapText="1"/>
    </xf>
    <xf numFmtId="165" fontId="19" fillId="0" borderId="22" xfId="1" applyAlignment="1" applyBorder="1" applyFont="1" applyNumberFormat="1" applyFill="1">
      <alignment horizontal="center" vertical="center" wrapText="1"/>
    </xf>
    <xf numFmtId="1" fontId="19" fillId="0" borderId="22" xfId="1" applyAlignment="1" applyBorder="1" applyFont="1" applyNumberFormat="1" applyFill="1">
      <alignment horizontal="center" vertical="center" wrapText="1"/>
    </xf>
    <xf numFmtId="0" fontId="79" fillId="0" borderId="0" xfId="0" applyFont="1"/>
    <xf numFmtId="0" fontId="76" fillId="0" borderId="0" xfId="0" applyFont="1"/>
    <xf numFmtId="0" fontId="77" fillId="0" borderId="140" xfId="0" applyAlignment="1" applyBorder="1" applyFont="1">
      <alignment horizontal="left" vertical="center"/>
    </xf>
    <xf numFmtId="0" fontId="77" fillId="0" borderId="141" xfId="0" applyAlignment="1" applyBorder="1" applyFont="1">
      <alignment horizontal="left" vertical="center" wrapText="1"/>
    </xf>
    <xf numFmtId="0" fontId="77" fillId="0" borderId="142" xfId="0" applyAlignment="1" applyBorder="1" applyFont="1">
      <alignment horizontal="left" vertical="center" wrapText="1"/>
    </xf>
    <xf numFmtId="0" fontId="77" fillId="0" borderId="141" xfId="0" applyAlignment="1" applyBorder="1" applyFont="1">
      <alignment vertical="center" wrapText="1"/>
    </xf>
    <xf numFmtId="0" fontId="77" fillId="0" borderId="143" xfId="0" applyAlignment="1" applyBorder="1" applyFont="1">
      <alignment vertical="center" wrapText="1"/>
    </xf>
    <xf numFmtId="0" fontId="77" fillId="0" borderId="40" xfId="0" applyAlignment="1" applyBorder="1" applyFont="1">
      <alignment horizontal="center" vertical="center" wrapText="1"/>
    </xf>
    <xf numFmtId="0" fontId="74" fillId="0" borderId="40" xfId="0" applyAlignment="1" applyBorder="1" applyFont="1">
      <alignment horizontal="center" vertical="center" wrapText="1"/>
    </xf>
    <xf numFmtId="2" fontId="74" fillId="0" borderId="40" xfId="0" applyAlignment="1" applyBorder="1" applyFont="1" applyNumberFormat="1">
      <alignment horizontal="center" vertical="center" wrapText="1"/>
    </xf>
    <xf numFmtId="164" fontId="74" fillId="0" borderId="40" xfId="0" applyAlignment="1" applyBorder="1" applyFont="1" applyNumberFormat="1">
      <alignment horizontal="center" vertical="center" wrapText="1"/>
    </xf>
    <xf numFmtId="167" fontId="74" fillId="0" borderId="40" xfId="0" applyAlignment="1" applyBorder="1" applyFont="1" applyNumberFormat="1">
      <alignment horizontal="center" vertical="center" wrapText="1"/>
    </xf>
    <xf numFmtId="165" fontId="74" fillId="0" borderId="144" xfId="0" applyAlignment="1" applyBorder="1" applyFont="1" applyNumberFormat="1">
      <alignment horizontal="center" vertical="center" wrapText="1"/>
    </xf>
    <xf numFmtId="0" fontId="77" fillId="0" borderId="24" xfId="0" applyAlignment="1" applyBorder="1" applyFont="1">
      <alignment horizontal="center" vertical="center" wrapText="1"/>
    </xf>
    <xf numFmtId="0" fontId="74" fillId="0" borderId="63" xfId="0" applyAlignment="1" applyBorder="1" applyFont="1">
      <alignment horizontal="center" vertical="center" wrapText="1"/>
    </xf>
    <xf numFmtId="0" fontId="74" fillId="0" borderId="145" xfId="0" applyAlignment="1" applyBorder="1" applyFont="1">
      <alignment horizontal="center" vertical="center" wrapText="1"/>
    </xf>
    <xf numFmtId="0" fontId="77" fillId="0" borderId="28" xfId="0" applyAlignment="1" applyBorder="1" applyFont="1">
      <alignment horizontal="center" vertical="center" wrapText="1"/>
    </xf>
    <xf numFmtId="0" fontId="74" fillId="0" borderId="28" xfId="0" applyAlignment="1" applyBorder="1" applyFont="1">
      <alignment horizontal="center" vertical="center"/>
    </xf>
    <xf numFmtId="0" fontId="77" fillId="0" borderId="146" xfId="0" applyAlignment="1" applyBorder="1" applyFont="1">
      <alignment horizontal="left"/>
    </xf>
    <xf numFmtId="0" fontId="77" fillId="0" borderId="147" xfId="0" applyAlignment="1" applyBorder="1" applyFont="1">
      <alignment horizontal="center" wrapText="1"/>
    </xf>
    <xf numFmtId="0" fontId="77" fillId="0" borderId="148" xfId="0" applyAlignment="1" applyBorder="1" applyFont="1">
      <alignment horizontal="center" wrapText="1"/>
    </xf>
    <xf numFmtId="0" fontId="77" fillId="0" borderId="149" xfId="0" applyAlignment="1" applyBorder="1" applyFont="1">
      <alignment horizontal="center" wrapText="1"/>
    </xf>
    <xf numFmtId="0" fontId="77" fillId="0" borderId="150" xfId="0" applyAlignment="1" applyBorder="1" applyFont="1">
      <alignment horizontal="left"/>
    </xf>
    <xf numFmtId="0" fontId="77" fillId="0" borderId="18" xfId="0" applyAlignment="1" applyBorder="1" applyFont="1">
      <alignment horizontal="left"/>
    </xf>
    <xf numFmtId="0" fontId="77" fillId="0" borderId="25" xfId="0" applyAlignment="1" applyBorder="1" applyFont="1">
      <alignment horizontal="left"/>
    </xf>
    <xf numFmtId="0" fontId="77" fillId="0" borderId="0" xfId="0" applyAlignment="1" applyFont="1">
      <alignment horizontal="left"/>
    </xf>
    <xf numFmtId="0" fontId="74" fillId="0" borderId="22" xfId="0" applyAlignment="1" applyBorder="1" applyFont="1">
      <alignment horizontal="center" vertical="center" wrapText="1"/>
    </xf>
    <xf numFmtId="0" fontId="74" fillId="0" borderId="24" xfId="0" applyAlignment="1" applyBorder="1" applyFont="1">
      <alignment horizontal="center" vertical="center" wrapText="1"/>
    </xf>
    <xf numFmtId="0" fontId="74" fillId="0" borderId="23" xfId="0" applyAlignment="1" applyBorder="1" applyFont="1">
      <alignment horizontal="center" vertical="center" wrapText="1"/>
    </xf>
    <xf numFmtId="0" fontId="74" fillId="0" borderId="18" xfId="0" applyAlignment="1" applyBorder="1" applyFont="1">
      <alignment horizontal="center" vertical="center" wrapText="1"/>
    </xf>
    <xf numFmtId="0" fontId="74" fillId="0" borderId="25" xfId="0" applyAlignment="1" applyBorder="1" applyFont="1">
      <alignment horizontal="center" vertical="center" wrapText="1"/>
    </xf>
    <xf numFmtId="0" fontId="74" fillId="0" borderId="0" xfId="0" applyAlignment="1" applyFont="1">
      <alignment horizontal="center" vertical="center" wrapText="1"/>
    </xf>
    <xf numFmtId="0" fontId="74" fillId="0" borderId="26" xfId="0" applyAlignment="1" applyBorder="1" applyFont="1">
      <alignment horizontal="center" vertical="center" wrapText="1"/>
    </xf>
    <xf numFmtId="0" fontId="74" fillId="0" borderId="96" xfId="0" applyAlignment="1" applyBorder="1" applyFont="1">
      <alignment horizontal="center" vertical="center" wrapText="1"/>
    </xf>
    <xf numFmtId="0" fontId="74" fillId="0" borderId="5" xfId="0" applyAlignment="1" applyBorder="1" applyFont="1">
      <alignment horizontal="center" vertical="center" wrapText="1"/>
    </xf>
    <xf numFmtId="0" fontId="77" fillId="0" borderId="151" xfId="4" applyAlignment="1" applyBorder="1" applyFont="1">
      <alignment horizontal="left"/>
    </xf>
    <xf numFmtId="0" fontId="77" fillId="0" borderId="147" xfId="4" applyAlignment="1" applyBorder="1" applyFont="1">
      <alignment horizontal="center" wrapText="1"/>
    </xf>
    <xf numFmtId="0" fontId="77" fillId="0" borderId="148" xfId="4" applyAlignment="1" applyBorder="1" applyFont="1">
      <alignment horizontal="center" wrapText="1"/>
    </xf>
    <xf numFmtId="0" fontId="77" fillId="0" borderId="149" xfId="4" applyAlignment="1" applyBorder="1" applyFont="1">
      <alignment horizontal="center" wrapText="1"/>
    </xf>
    <xf numFmtId="0" fontId="76" fillId="0" borderId="152" xfId="0" applyAlignment="1" applyBorder="1" applyFont="1">
      <alignment vertical="center" wrapText="1"/>
    </xf>
    <xf numFmtId="164" fontId="74" fillId="0" borderId="10" xfId="4" applyAlignment="1" applyBorder="1" applyFont="1" applyNumberFormat="1">
      <alignment horizontal="center" vertical="center" wrapText="1"/>
    </xf>
    <xf numFmtId="164" fontId="74" fillId="0" borderId="110" xfId="4" applyAlignment="1" applyBorder="1" applyFont="1" applyNumberFormat="1">
      <alignment horizontal="center" vertical="center" wrapText="1"/>
    </xf>
    <xf numFmtId="164" fontId="74" fillId="0" borderId="153" xfId="4" applyAlignment="1" applyBorder="1" applyFont="1" applyNumberFormat="1">
      <alignment horizontal="center" vertical="center" wrapText="1"/>
    </xf>
    <xf numFmtId="1" fontId="74" fillId="0" borderId="153" xfId="4" applyAlignment="1" applyBorder="1" applyFont="1" applyNumberFormat="1">
      <alignment horizontal="center" vertical="center" wrapText="1"/>
    </xf>
    <xf numFmtId="1" fontId="74" fillId="0" borderId="110" xfId="4" applyAlignment="1" applyBorder="1" applyFont="1" applyNumberFormat="1">
      <alignment horizontal="center" vertical="center" wrapText="1"/>
    </xf>
    <xf numFmtId="1" fontId="74" fillId="0" borderId="10" xfId="4" applyAlignment="1" applyBorder="1" applyFont="1" applyNumberFormat="1">
      <alignment horizontal="center" vertical="center" wrapText="1"/>
    </xf>
    <xf numFmtId="0" fontId="80" fillId="0" borderId="93" xfId="0" applyAlignment="1" applyBorder="1" applyFont="1">
      <alignment vertical="center" wrapText="1"/>
    </xf>
    <xf numFmtId="164" fontId="74" fillId="0" borderId="22" xfId="4" applyAlignment="1" applyBorder="1" applyFont="1" applyNumberFormat="1">
      <alignment horizontal="center" vertical="center" wrapText="1"/>
    </xf>
    <xf numFmtId="164" fontId="74" fillId="0" borderId="88" xfId="4" applyAlignment="1" applyBorder="1" applyFont="1" applyNumberFormat="1">
      <alignment horizontal="center" vertical="center" wrapText="1"/>
    </xf>
    <xf numFmtId="0" fontId="76" fillId="0" borderId="92" xfId="0" applyAlignment="1" applyBorder="1" applyFont="1">
      <alignment vertical="center" wrapText="1"/>
    </xf>
    <xf numFmtId="164" fontId="74" fillId="0" borderId="23" xfId="4" applyAlignment="1" applyBorder="1" applyFont="1" applyNumberFormat="1">
      <alignment horizontal="center" vertical="center" wrapText="1"/>
    </xf>
    <xf numFmtId="164" fontId="74" fillId="0" borderId="24" xfId="4" applyAlignment="1" applyBorder="1" applyFont="1" applyNumberFormat="1">
      <alignment horizontal="center" vertical="center" wrapText="1"/>
    </xf>
    <xf numFmtId="1" fontId="74" fillId="0" borderId="24" xfId="4" applyAlignment="1" applyBorder="1" applyFont="1" applyNumberFormat="1">
      <alignment horizontal="center" vertical="center" wrapText="1"/>
    </xf>
    <xf numFmtId="1" fontId="74" fillId="0" borderId="22" xfId="4" applyAlignment="1" applyBorder="1" applyFont="1" applyNumberFormat="1">
      <alignment horizontal="center" vertical="center" wrapText="1"/>
    </xf>
    <xf numFmtId="0" fontId="80" fillId="0" borderId="94" xfId="0" applyAlignment="1" applyBorder="1" applyFont="1">
      <alignment vertical="center" wrapText="1"/>
    </xf>
    <xf numFmtId="0" fontId="76" fillId="0" borderId="22" xfId="0" applyAlignment="1" applyBorder="1" applyFont="1">
      <alignment vertical="center" wrapText="1"/>
    </xf>
    <xf numFmtId="1" fontId="74" fillId="0" borderId="23" xfId="4" applyAlignment="1" applyBorder="1" applyFont="1" applyNumberFormat="1">
      <alignment horizontal="center" vertical="center" wrapText="1"/>
    </xf>
    <xf numFmtId="0" fontId="80" fillId="0" borderId="26" xfId="0" applyAlignment="1" applyBorder="1" applyFont="1">
      <alignment vertical="center" wrapText="1"/>
    </xf>
    <xf numFmtId="164" fontId="74" fillId="0" borderId="28" xfId="4" applyAlignment="1" applyBorder="1" applyFont="1" applyNumberFormat="1">
      <alignment horizontal="center" vertical="center" wrapText="1"/>
    </xf>
    <xf numFmtId="0" fontId="75" fillId="0" borderId="142" xfId="5" applyAlignment="1" applyBorder="1" applyFont="1">
      <alignment horizontal="left" vertical="center" wrapText="1"/>
    </xf>
    <xf numFmtId="0" fontId="75" fillId="0" borderId="142" xfId="5" applyAlignment="1" applyBorder="1" applyFont="1">
      <alignment vertical="center" wrapText="1"/>
    </xf>
    <xf numFmtId="0" fontId="81" fillId="0" borderId="40" xfId="5" applyAlignment="1" applyBorder="1" applyFont="1">
      <alignment horizontal="center" vertical="center" wrapText="1"/>
    </xf>
    <xf numFmtId="0" fontId="81" fillId="0" borderId="63" xfId="5" applyAlignment="1" applyBorder="1" applyFont="1" quotePrefix="1">
      <alignment horizontal="center" vertical="center" wrapText="1"/>
    </xf>
    <xf numFmtId="0" fontId="75" fillId="0" borderId="146" xfId="6" applyAlignment="1" applyBorder="1" applyFont="1">
      <alignment horizontal="left" wrapText="1"/>
    </xf>
    <xf numFmtId="0" fontId="75" fillId="0" borderId="147" xfId="6" applyAlignment="1" applyBorder="1" applyFont="1">
      <alignment horizontal="center" vertical="center" wrapText="1"/>
    </xf>
    <xf numFmtId="0" fontId="75" fillId="0" borderId="148" xfId="6" applyAlignment="1" applyBorder="1" applyFont="1">
      <alignment horizontal="center" vertical="center" wrapText="1"/>
    </xf>
    <xf numFmtId="0" fontId="75" fillId="0" borderId="149" xfId="5" applyAlignment="1" applyBorder="1" applyFont="1">
      <alignment horizontal="center" vertical="center" wrapText="1"/>
    </xf>
    <xf numFmtId="0" fontId="75" fillId="0" borderId="147" xfId="5" applyAlignment="1" applyBorder="1" applyFont="1">
      <alignment horizontal="center" vertical="center" wrapText="1"/>
    </xf>
    <xf numFmtId="0" fontId="75" fillId="0" borderId="148" xfId="5" applyAlignment="1" applyBorder="1" applyFont="1">
      <alignment horizontal="center" vertical="center" wrapText="1"/>
    </xf>
    <xf numFmtId="0" fontId="19" fillId="0" borderId="154" xfId="6" applyAlignment="1" applyBorder="1" applyFont="1">
      <alignment vertical="center" wrapText="1"/>
    </xf>
    <xf numFmtId="0" fontId="84" fillId="0" borderId="155" xfId="6" applyAlignment="1" applyBorder="1" applyFont="1">
      <alignment vertical="center" wrapText="1"/>
    </xf>
    <xf numFmtId="0" fontId="74" fillId="6" borderId="28" xfId="0" applyAlignment="1" applyBorder="1" applyFont="1" applyFill="1">
      <alignment horizontal="center" vertical="center"/>
    </xf>
    <xf numFmtId="0" fontId="74" fillId="30" borderId="28" xfId="0" applyAlignment="1" applyBorder="1" applyFont="1" applyFill="1">
      <alignment horizontal="center" vertical="center"/>
    </xf>
    <xf numFmtId="0" fontId="74" fillId="30" borderId="156" xfId="0" applyAlignment="1" applyBorder="1" applyFont="1" applyFill="1">
      <alignment horizontal="center" vertical="center"/>
    </xf>
    <xf numFmtId="0" fontId="74" fillId="6" borderId="5" xfId="0" applyAlignment="1" applyBorder="1" applyFont="1" applyFill="1">
      <alignment horizontal="center" vertical="center" wrapText="1"/>
    </xf>
    <xf numFmtId="0" fontId="74" fillId="6" borderId="96" xfId="0" applyAlignment="1" applyBorder="1" applyFont="1" applyFill="1">
      <alignment horizontal="center" vertical="center" wrapText="1"/>
    </xf>
    <xf numFmtId="0" fontId="74" fillId="30" borderId="5" xfId="0" applyAlignment="1" applyBorder="1" applyFont="1" applyFill="1">
      <alignment horizontal="center" vertical="center" wrapText="1"/>
    </xf>
    <xf numFmtId="0" fontId="74" fillId="30" borderId="96" xfId="0" applyAlignment="1" applyBorder="1" applyFont="1" applyFill="1">
      <alignment horizontal="center" vertical="center" wrapText="1"/>
    </xf>
    <xf numFmtId="164" fontId="74" fillId="6" borderId="22" xfId="4" applyAlignment="1" applyBorder="1" applyFont="1" applyNumberFormat="1" applyFill="1">
      <alignment horizontal="center" vertical="center" wrapText="1"/>
    </xf>
    <xf numFmtId="164" fontId="74" fillId="6" borderId="88" xfId="4" applyAlignment="1" applyBorder="1" applyFont="1" applyNumberFormat="1" applyFill="1">
      <alignment horizontal="center" vertical="center" wrapText="1"/>
    </xf>
    <xf numFmtId="164" fontId="74" fillId="6" borderId="28" xfId="4" applyAlignment="1" applyBorder="1" applyFont="1" applyNumberFormat="1" applyFill="1">
      <alignment horizontal="center" vertical="center" wrapText="1"/>
    </xf>
    <xf numFmtId="164" fontId="74" fillId="6" borderId="40" xfId="4" applyAlignment="1" applyBorder="1" applyFont="1" applyNumberFormat="1" applyFill="1">
      <alignment horizontal="center" vertical="center" wrapText="1"/>
    </xf>
    <xf numFmtId="164" fontId="74" fillId="30" borderId="22" xfId="4" applyAlignment="1" applyBorder="1" applyFont="1" applyNumberFormat="1" applyFill="1">
      <alignment horizontal="center" vertical="center" wrapText="1"/>
    </xf>
    <xf numFmtId="164" fontId="74" fillId="30" borderId="88" xfId="4" applyAlignment="1" applyBorder="1" applyFont="1" applyNumberFormat="1" applyFill="1">
      <alignment horizontal="center" vertical="center" wrapText="1"/>
    </xf>
    <xf numFmtId="164" fontId="74" fillId="30" borderId="28" xfId="4" applyAlignment="1" applyBorder="1" applyFont="1" applyNumberFormat="1" applyFill="1">
      <alignment horizontal="center" vertical="center" wrapText="1"/>
    </xf>
    <xf numFmtId="165" fontId="19" fillId="6" borderId="22" xfId="1" applyAlignment="1" applyBorder="1" applyFont="1" applyNumberFormat="1" applyFill="1">
      <alignment horizontal="center" vertical="center" wrapText="1"/>
    </xf>
    <xf numFmtId="165" fontId="19" fillId="30" borderId="22" xfId="1" applyAlignment="1" applyBorder="1" applyFont="1" applyNumberFormat="1" applyFill="1">
      <alignment horizontal="center" vertical="center" wrapText="1"/>
    </xf>
    <xf numFmtId="0" fontId="76" fillId="6" borderId="0" xfId="0" applyFont="1" applyFill="1"/>
    <xf numFmtId="0" fontId="76" fillId="30" borderId="0" xfId="0" applyFont="1" applyFill="1"/>
    <xf numFmtId="0" fontId="18" fillId="3" borderId="5" xfId="0" applyAlignment="1" applyBorder="1" applyFont="1" applyFill="1" quotePrefix="1">
      <alignment horizontal="center" vertical="center"/>
    </xf>
    <xf numFmtId="49" fontId="18" fillId="0" borderId="0" xfId="0" applyAlignment="1" applyFont="1" applyNumberFormat="1" quotePrefix="1">
      <alignment horizontal="center" vertical="center"/>
    </xf>
    <xf numFmtId="49" fontId="25" fillId="0" borderId="3" xfId="0" applyAlignment="1" applyBorder="1" applyFont="1" applyNumberFormat="1" quotePrefix="1">
      <alignment horizontal="center" vertical="center" wrapText="1"/>
    </xf>
    <xf numFmtId="49" fontId="25" fillId="0" borderId="3" xfId="0" applyAlignment="1" applyBorder="1" applyFont="1" applyNumberFormat="1" quotePrefix="1">
      <alignment horizontal="center" vertical="center"/>
    </xf>
    <xf numFmtId="0" fontId="18" fillId="0" borderId="53" xfId="0" applyAlignment="1" applyBorder="1" applyFont="1" quotePrefix="1">
      <alignment horizontal="center" vertical="center"/>
    </xf>
    <xf numFmtId="0" fontId="18" fillId="0" borderId="5" xfId="0" applyAlignment="1" applyBorder="1" applyFont="1" quotePrefix="1">
      <alignment horizontal="center" vertical="center"/>
    </xf>
    <xf numFmtId="0" fontId="0" fillId="0" borderId="3" xfId="0" applyAlignment="1" applyBorder="1">
      <alignment horizontal="center"/>
    </xf>
    <xf numFmtId="0" fontId="18" fillId="20" borderId="0" xfId="0" applyAlignment="1" applyFont="1" applyFill="1">
      <alignment horizontal="center" vertical="center"/>
    </xf>
    <xf numFmtId="0" fontId="18" fillId="20" borderId="53" xfId="0" applyAlignment="1" applyBorder="1" applyFont="1" applyFill="1">
      <alignment horizontal="center" vertical="center"/>
    </xf>
    <xf numFmtId="0" fontId="18" fillId="20" borderId="26" xfId="0" applyAlignment="1" applyBorder="1" applyFont="1" applyFill="1">
      <alignment vertical="center"/>
    </xf>
    <xf numFmtId="0" fontId="18" fillId="20" borderId="26" xfId="0" applyAlignment="1" applyBorder="1" applyFont="1" applyFill="1">
      <alignment horizontal="center" vertical="center"/>
    </xf>
    <xf numFmtId="0" fontId="18" fillId="20" borderId="5" xfId="0" applyAlignment="1" applyBorder="1" applyFont="1" applyFill="1">
      <alignment horizontal="center" vertical="center"/>
    </xf>
    <xf numFmtId="17" fontId="18" fillId="3" borderId="3" xfId="0" applyAlignment="1" applyBorder="1" applyFont="1" applyNumberFormat="1" applyFill="1" quotePrefix="1">
      <alignment horizontal="center" vertical="center"/>
    </xf>
    <xf numFmtId="0" fontId="36" fillId="0" borderId="22" xfId="0" applyAlignment="1" applyBorder="1" applyFont="1">
      <alignment vertical="center"/>
    </xf>
    <xf numFmtId="0" fontId="18" fillId="3" borderId="23" xfId="0" applyAlignment="1" applyBorder="1" applyFont="1" applyFill="1">
      <alignment vertical="center"/>
    </xf>
    <xf numFmtId="0" fontId="18" fillId="20" borderId="22" xfId="0" applyAlignment="1" applyBorder="1" applyFont="1" applyFill="1">
      <alignment vertical="center"/>
    </xf>
    <xf numFmtId="0" fontId="18" fillId="20" borderId="22" xfId="0" applyAlignment="1" applyBorder="1" applyFont="1" applyFill="1">
      <alignment horizontal="center" vertical="center"/>
    </xf>
    <xf numFmtId="0" fontId="18" fillId="20" borderId="23" xfId="0" applyAlignment="1" applyBorder="1" applyFont="1" applyFill="1">
      <alignment horizontal="center" vertical="center"/>
    </xf>
    <xf numFmtId="0" fontId="18" fillId="3" borderId="23" xfId="0" applyAlignment="1" applyBorder="1" applyFont="1" applyFill="1" quotePrefix="1">
      <alignment horizontal="center" vertical="center"/>
    </xf>
    <xf numFmtId="0" fontId="18" fillId="3" borderId="5" xfId="0" applyAlignment="1" applyBorder="1" applyFont="1" applyFill="1">
      <alignment vertical="center"/>
    </xf>
    <xf numFmtId="0" fontId="36" fillId="3" borderId="18" xfId="0" applyAlignment="1" applyBorder="1" applyFont="1" applyFill="1">
      <alignment vertical="center"/>
    </xf>
    <xf numFmtId="0" fontId="18" fillId="3" borderId="6" xfId="0" applyAlignment="1" applyBorder="1" applyFont="1" applyFill="1">
      <alignment vertical="top"/>
    </xf>
    <xf numFmtId="0" fontId="18" fillId="3" borderId="21" xfId="0" applyAlignment="1" applyBorder="1" applyFont="1" applyFill="1">
      <alignment horizontal="center" vertical="top"/>
    </xf>
    <xf numFmtId="0" fontId="18" fillId="3" borderId="6" xfId="0" applyAlignment="1" applyBorder="1" applyFont="1" applyFill="1">
      <alignment horizontal="center" vertical="top"/>
    </xf>
    <xf numFmtId="0" fontId="18" fillId="3" borderId="6" xfId="0" applyAlignment="1" applyBorder="1" applyFont="1" applyFill="1">
      <alignment horizontal="center" vertical="top" wrapText="1"/>
    </xf>
    <xf numFmtId="49" fontId="18" fillId="3" borderId="6" xfId="0" applyAlignment="1" applyBorder="1" applyFont="1" applyNumberFormat="1" applyFill="1">
      <alignment horizontal="center" vertical="center"/>
    </xf>
    <xf numFmtId="0" fontId="20" fillId="0" borderId="147" xfId="0" applyAlignment="1" applyBorder="1" applyFont="1">
      <alignment vertical="center" wrapText="1"/>
    </xf>
    <xf numFmtId="0" fontId="20" fillId="0" borderId="149" xfId="0" applyAlignment="1" applyBorder="1" applyFont="1">
      <alignment vertical="center" wrapText="1"/>
    </xf>
    <xf numFmtId="0" fontId="36" fillId="0" borderId="147" xfId="0" applyAlignment="1" applyBorder="1" applyFont="1">
      <alignment horizontal="center" vertical="center" wrapText="1"/>
    </xf>
    <xf numFmtId="0" fontId="36" fillId="0" borderId="149" xfId="0" applyAlignment="1" applyBorder="1" applyFont="1">
      <alignment horizontal="center" vertical="center" wrapText="1"/>
    </xf>
    <xf numFmtId="0" fontId="1" fillId="3" borderId="149" xfId="0" applyAlignment="1" applyBorder="1" applyFont="1" applyFill="1">
      <alignment horizontal="center" vertical="center" wrapText="1"/>
    </xf>
    <xf numFmtId="0" fontId="2" fillId="0" borderId="148" xfId="0" applyAlignment="1" applyBorder="1" applyFont="1">
      <alignment horizontal="center" vertical="center" wrapText="1"/>
    </xf>
    <xf numFmtId="0" fontId="12" fillId="3" borderId="59" xfId="0" applyAlignment="1" applyBorder="1" applyFont="1" applyFill="1">
      <alignment horizontal="center" vertical="center"/>
    </xf>
    <xf numFmtId="0" fontId="12" fillId="3" borderId="101" xfId="0" applyAlignment="1" applyBorder="1" applyFont="1" applyFill="1">
      <alignment horizontal="center" vertical="center"/>
    </xf>
    <xf numFmtId="0" fontId="66" fillId="3" borderId="101" xfId="0" applyAlignment="1" applyBorder="1" applyFont="1" applyFill="1">
      <alignment horizontal="center" vertical="center"/>
    </xf>
    <xf numFmtId="0" fontId="12" fillId="3" borderId="102" xfId="0" applyAlignment="1" applyBorder="1" applyFont="1" applyFill="1">
      <alignment horizontal="center" vertical="center"/>
    </xf>
    <xf numFmtId="0" fontId="66" fillId="3" borderId="62" xfId="0" applyAlignment="1" applyBorder="1" applyFont="1" applyFill="1">
      <alignment horizontal="center" vertical="center"/>
    </xf>
    <xf numFmtId="0" fontId="18" fillId="0" borderId="0" xfId="0" applyAlignment="1" applyFont="1" quotePrefix="1">
      <alignment horizontal="center" vertical="center"/>
    </xf>
    <xf numFmtId="0" fontId="25" fillId="0" borderId="3" xfId="0" applyAlignment="1" applyBorder="1" applyFont="1" quotePrefix="1">
      <alignment horizontal="center" vertical="center"/>
    </xf>
    <xf numFmtId="0" fontId="13" fillId="3" borderId="59" xfId="0" applyAlignment="1" applyBorder="1" applyFont="1" applyFill="1">
      <alignment horizontal="center" vertical="center"/>
    </xf>
    <xf numFmtId="0" fontId="14" fillId="3" borderId="59" xfId="0" applyAlignment="1" applyBorder="1" applyFont="1" applyFill="1">
      <alignment horizontal="center" vertical="center"/>
    </xf>
    <xf numFmtId="0" fontId="13" fillId="3" borderId="59" xfId="0" applyAlignment="1" applyBorder="1" applyFont="1" applyFill="1">
      <alignment vertical="center"/>
    </xf>
    <xf numFmtId="0" fontId="3" fillId="20" borderId="59" xfId="0" applyAlignment="1" applyBorder="1" applyFont="1" applyFill="1">
      <alignment horizontal="center" vertical="center"/>
    </xf>
    <xf numFmtId="0" fontId="13" fillId="3" borderId="62" xfId="0" applyAlignment="1" applyBorder="1" applyFont="1" applyFill="1">
      <alignment horizontal="center" vertical="center"/>
    </xf>
    <xf numFmtId="0" fontId="12" fillId="20" borderId="102" xfId="0" applyAlignment="1" applyBorder="1" applyFont="1" applyFill="1">
      <alignment horizontal="center" vertical="center"/>
    </xf>
    <xf numFmtId="0" fontId="36" fillId="3" borderId="100" xfId="0" applyAlignment="1" applyBorder="1" applyFont="1" applyFill="1">
      <alignment horizontal="left" vertical="top" wrapText="1"/>
    </xf>
    <xf numFmtId="0" fontId="36" fillId="3" borderId="4" xfId="0" applyAlignment="1" applyBorder="1" applyFont="1" applyFill="1">
      <alignment horizontal="left" vertical="top" wrapText="1"/>
    </xf>
    <xf numFmtId="0" fontId="36" fillId="3" borderId="27" xfId="0" applyAlignment="1" applyBorder="1" applyFont="1" applyFill="1">
      <alignment horizontal="left" vertical="top" wrapText="1"/>
    </xf>
    <xf numFmtId="0" fontId="18" fillId="3" borderId="23" xfId="0" applyAlignment="1" applyBorder="1" applyFont="1" applyFill="1">
      <alignment horizontal="center" vertical="center"/>
    </xf>
    <xf numFmtId="0" fontId="36" fillId="3" borderId="22" xfId="0" applyAlignment="1" applyBorder="1" applyFont="1" applyFill="1">
      <alignment horizontal="left" vertical="top" wrapText="1"/>
    </xf>
    <xf numFmtId="0" fontId="36" fillId="3" borderId="18" xfId="0" applyAlignment="1" applyBorder="1" applyFont="1" applyFill="1">
      <alignment horizontal="left" vertical="top" wrapText="1"/>
    </xf>
    <xf numFmtId="0" fontId="36" fillId="3" borderId="26" xfId="0" applyAlignment="1" applyBorder="1" applyFont="1" applyFill="1">
      <alignment horizontal="left" vertical="top" wrapText="1"/>
    </xf>
    <xf numFmtId="0" fontId="74" fillId="0" borderId="154" xfId="0" applyAlignment="1" applyBorder="1" applyFont="1">
      <alignment horizontal="left" vertical="center" wrapText="1"/>
    </xf>
    <xf numFmtId="0" fontId="74" fillId="0" borderId="150" xfId="0" applyAlignment="1" applyBorder="1" applyFont="1">
      <alignment horizontal="left" vertical="center" wrapText="1"/>
    </xf>
    <xf numFmtId="0" fontId="74" fillId="0" borderId="155" xfId="0" applyAlignment="1" applyBorder="1" applyFont="1">
      <alignment vertical="center" wrapText="1"/>
    </xf>
    <xf numFmtId="0" fontId="74" fillId="0" borderId="154" xfId="0" applyAlignment="1" applyBorder="1" applyFont="1">
      <alignment vertical="center" wrapText="1"/>
    </xf>
    <xf numFmtId="0" fontId="74" fillId="0" borderId="150" xfId="0" applyAlignment="1" applyBorder="1" applyFont="1">
      <alignment vertical="center" wrapText="1"/>
    </xf>
    <xf numFmtId="164" fontId="74" fillId="0" borderId="22" xfId="0" applyAlignment="1" applyBorder="1" applyFont="1" applyNumberFormat="1">
      <alignment horizontal="center" vertical="center" wrapText="1"/>
    </xf>
    <xf numFmtId="164" fontId="74" fillId="0" borderId="18" xfId="0" applyAlignment="1" applyBorder="1" applyFont="1" applyNumberFormat="1">
      <alignment horizontal="center" vertical="center" wrapText="1"/>
    </xf>
    <xf numFmtId="164" fontId="74" fillId="0" borderId="26" xfId="0" applyAlignment="1" applyBorder="1" applyFont="1" applyNumberFormat="1">
      <alignment horizontal="center" vertical="center" wrapText="1"/>
    </xf>
    <xf numFmtId="0" fontId="76" fillId="0" borderId="140" xfId="0" applyAlignment="1" applyBorder="1" applyFont="1">
      <alignment horizontal="center" vertical="center" wrapText="1"/>
    </xf>
    <xf numFmtId="0" fontId="76" fillId="0" borderId="157" xfId="0" applyAlignment="1" applyBorder="1" applyFont="1">
      <alignment horizontal="center" vertical="center" wrapText="1"/>
    </xf>
    <xf numFmtId="0" fontId="76" fillId="0" borderId="24" xfId="0" applyAlignment="1" applyBorder="1" applyFont="1">
      <alignment horizontal="center" vertical="center" wrapText="1"/>
    </xf>
    <xf numFmtId="0" fontId="76" fillId="0" borderId="96" xfId="0" applyAlignment="1" applyBorder="1" applyFont="1">
      <alignment horizontal="center" vertical="center" wrapText="1"/>
    </xf>
    <xf numFmtId="0" fontId="76" fillId="0" borderId="158" xfId="0" applyAlignment="1" applyBorder="1" applyFont="1">
      <alignment horizontal="center" vertical="center" wrapText="1"/>
    </xf>
    <xf numFmtId="2" fontId="76" fillId="0" borderId="153" xfId="0" applyAlignment="1" applyBorder="1" applyFont="1" applyNumberFormat="1">
      <alignment horizontal="center" vertical="center" wrapText="1"/>
    </xf>
    <xf numFmtId="0" fontId="19" fillId="0" borderId="26" xfId="1" applyAlignment="1" applyBorder="1" applyFont="1" applyNumberFormat="1" applyFill="1">
      <alignment horizontal="center" vertical="center" wrapText="1"/>
    </xf>
    <xf numFmtId="0" fontId="19" fillId="0" borderId="23" xfId="6" applyAlignment="1" applyBorder="1" applyFont="1">
      <alignment horizontal="center" vertical="center" wrapText="1"/>
    </xf>
    <xf numFmtId="0" fontId="19" fillId="0" borderId="5" xfId="6" applyAlignment="1" applyBorder="1" applyFont="1">
      <alignment horizontal="center" vertical="center" wrapText="1"/>
    </xf>
    <xf numFmtId="0" fontId="63" fillId="0" borderId="54" xfId="0" applyAlignment="1" applyBorder="1" applyFont="1">
      <alignment horizontal="center" vertical="center"/>
    </xf>
    <xf numFmtId="0" fontId="2" fillId="3" borderId="159" xfId="0" applyAlignment="1" applyBorder="1" applyFont="1" applyFill="1">
      <alignment horizontal="left" vertical="center"/>
    </xf>
    <xf numFmtId="0" fontId="6" fillId="0" borderId="53" xfId="0" applyAlignment="1" applyBorder="1" applyFont="1">
      <alignment horizontal="center" vertical="center"/>
    </xf>
    <xf numFmtId="0" fontId="28" fillId="0" borderId="140" xfId="0" applyAlignment="1" applyBorder="1" applyFont="1">
      <alignment horizontal="left" vertical="top" wrapText="1"/>
    </xf>
    <xf numFmtId="0" fontId="28" fillId="0" borderId="84" xfId="0" applyAlignment="1" applyBorder="1" applyFont="1">
      <alignment horizontal="left" vertical="top" wrapText="1"/>
    </xf>
    <xf numFmtId="0" fontId="28" fillId="0" borderId="157" xfId="0" applyAlignment="1" applyBorder="1" applyFont="1">
      <alignment horizontal="left" vertical="top" wrapText="1"/>
    </xf>
    <xf numFmtId="0" fontId="28" fillId="0" borderId="160" xfId="0" applyAlignment="1" applyBorder="1" applyFont="1">
      <alignment horizontal="left" vertical="top" wrapText="1"/>
    </xf>
    <xf numFmtId="0" fontId="28" fillId="0" borderId="0" xfId="0" applyAlignment="1" applyFont="1">
      <alignment horizontal="left" vertical="center"/>
    </xf>
    <xf numFmtId="0" fontId="28" fillId="0" borderId="23" xfId="0" applyAlignment="1" applyBorder="1" applyFont="1">
      <alignment horizontal="left" vertical="center"/>
    </xf>
    <xf numFmtId="0" fontId="28" fillId="0" borderId="5" xfId="0" applyAlignment="1" applyBorder="1" applyFont="1">
      <alignment horizontal="left" vertical="center"/>
    </xf>
    <xf numFmtId="0" fontId="28" fillId="0" borderId="2" xfId="0" applyAlignment="1" applyBorder="1" applyFont="1">
      <alignment horizontal="center" vertical="center"/>
    </xf>
    <xf numFmtId="0" fontId="0" fillId="3" borderId="3" xfId="0" applyAlignment="1" applyBorder="1" applyFill="1">
      <alignment horizontal="center" vertical="center" wrapText="1"/>
    </xf>
    <xf numFmtId="0" fontId="16" fillId="0" borderId="1" xfId="0" applyAlignment="1" applyBorder="1" applyFont="1">
      <alignment horizontal="center" vertical="center" wrapText="1"/>
    </xf>
    <xf numFmtId="0" fontId="0" fillId="3" borderId="6" xfId="0" applyAlignment="1" applyBorder="1" applyFill="1">
      <alignment horizontal="center" vertical="center" textRotation="90"/>
    </xf>
    <xf numFmtId="0" fontId="0" fillId="3" borderId="3" xfId="0" applyAlignment="1" applyBorder="1" applyFill="1">
      <alignment horizontal="center" vertical="center" textRotation="90"/>
    </xf>
    <xf numFmtId="0" fontId="28" fillId="0" borderId="54" xfId="0" applyAlignment="1" applyBorder="1" applyFont="1">
      <alignment vertical="center"/>
    </xf>
    <xf numFmtId="0" fontId="68" fillId="0" borderId="23" xfId="0" applyAlignment="1" applyBorder="1" applyFont="1">
      <alignment horizontal="center" vertical="center" textRotation="90"/>
    </xf>
    <xf numFmtId="0" fontId="68" fillId="0" borderId="23" xfId="0" applyAlignment="1" applyBorder="1" applyFont="1">
      <alignment vertical="center"/>
    </xf>
    <xf numFmtId="0" fontId="68" fillId="0" borderId="0" xfId="0" applyAlignment="1" applyFont="1">
      <alignment horizontal="center" vertical="center" textRotation="90"/>
    </xf>
    <xf numFmtId="0" fontId="28" fillId="3" borderId="3" xfId="0" applyAlignment="1" applyBorder="1" applyFont="1" applyFill="1">
      <alignment horizontal="left" vertical="top" wrapText="1"/>
    </xf>
    <xf numFmtId="0" fontId="28" fillId="0" borderId="23" xfId="0" applyAlignment="1" applyBorder="1" applyFont="1">
      <alignment horizontal="center" vertical="center" textRotation="90"/>
    </xf>
    <xf numFmtId="0" fontId="28" fillId="0" borderId="52" xfId="0" applyAlignment="1" applyBorder="1" applyFont="1">
      <alignment horizontal="center" vertical="center" textRotation="90"/>
    </xf>
    <xf numFmtId="0" fontId="28" fillId="0" borderId="3" xfId="0" applyAlignment="1" applyBorder="1" applyFont="1">
      <alignment horizontal="center" vertical="center" textRotation="90"/>
    </xf>
    <xf numFmtId="0" fontId="28" fillId="0" borderId="3" xfId="0" applyAlignment="1" applyBorder="1" applyFont="1">
      <alignment horizontal="left" vertical="top" wrapText="1"/>
    </xf>
    <xf numFmtId="164" fontId="28" fillId="3" borderId="39" xfId="0" applyAlignment="1" applyBorder="1" applyFont="1" applyNumberFormat="1" applyFill="1">
      <alignment horizontal="center" vertical="center"/>
    </xf>
    <xf numFmtId="164" fontId="28" fillId="3" borderId="28" xfId="0" applyAlignment="1" applyBorder="1" applyFont="1" applyNumberFormat="1" applyFill="1">
      <alignment horizontal="center" vertical="center"/>
    </xf>
    <xf numFmtId="164" fontId="28" fillId="3" borderId="54" xfId="0" applyAlignment="1" applyBorder="1" applyFont="1" applyNumberFormat="1" applyFill="1">
      <alignment horizontal="center" vertical="center"/>
    </xf>
    <xf numFmtId="164" fontId="28" fillId="3" borderId="63" xfId="0" applyAlignment="1" applyBorder="1" applyFont="1" applyNumberFormat="1" applyFill="1">
      <alignment horizontal="center" vertical="center"/>
    </xf>
    <xf numFmtId="164" fontId="28" fillId="3" borderId="38" xfId="0" applyAlignment="1" applyBorder="1" applyFont="1" applyNumberFormat="1" applyFill="1">
      <alignment horizontal="center" vertical="center"/>
    </xf>
    <xf numFmtId="0" fontId="18" fillId="3" borderId="101" xfId="0" applyAlignment="1" applyBorder="1" applyFont="1" applyFill="1">
      <alignment horizontal="left" vertical="center"/>
    </xf>
    <xf numFmtId="0" fontId="18" fillId="3" borderId="25" xfId="0" applyAlignment="1" applyBorder="1" applyFont="1" applyFill="1">
      <alignment horizontal="left" vertical="center"/>
    </xf>
    <xf numFmtId="0" fontId="18" fillId="3" borderId="102" xfId="0" applyAlignment="1" applyBorder="1" applyFont="1" applyFill="1">
      <alignment horizontal="left" vertical="center"/>
    </xf>
    <xf numFmtId="0" fontId="36" fillId="0" borderId="26" xfId="0" applyAlignment="1" applyBorder="1" applyFont="1">
      <alignment horizontal="center" vertical="center" wrapText="1"/>
    </xf>
    <xf numFmtId="0" fontId="36" fillId="0" borderId="5" xfId="0" applyAlignment="1" applyBorder="1" applyFont="1">
      <alignment horizontal="center" vertical="center" wrapText="1"/>
    </xf>
    <xf numFmtId="0" fontId="36" fillId="0" borderId="96" xfId="0" applyAlignment="1" applyBorder="1" applyFont="1">
      <alignment horizontal="center" vertical="center" wrapText="1"/>
    </xf>
    <xf numFmtId="0" fontId="36" fillId="0" borderId="25" xfId="0" applyAlignment="1" applyBorder="1" applyFont="1">
      <alignment horizontal="center" vertical="center" wrapText="1"/>
    </xf>
    <xf numFmtId="0" fontId="18" fillId="3" borderId="24" xfId="0" applyAlignment="1" applyBorder="1" applyFont="1" applyFill="1">
      <alignment horizontal="left" vertical="center"/>
    </xf>
    <xf numFmtId="0" fontId="18" fillId="3" borderId="96" xfId="0" applyAlignment="1" applyBorder="1" applyFont="1" applyFill="1">
      <alignment horizontal="left" vertical="center"/>
    </xf>
    <xf numFmtId="0" fontId="28" fillId="3" borderId="1" xfId="0" applyAlignment="1" applyBorder="1" applyFont="1" applyFill="1">
      <alignment horizontal="left" vertical="center"/>
    </xf>
    <xf numFmtId="0" fontId="28" fillId="3" borderId="0" xfId="0" applyAlignment="1" applyFont="1" applyFill="1">
      <alignment horizontal="left" vertical="center"/>
    </xf>
    <xf numFmtId="0" fontId="28" fillId="3" borderId="6" xfId="0" applyAlignment="1" applyBorder="1" applyFont="1" applyFill="1">
      <alignment horizontal="left" vertical="center"/>
    </xf>
    <xf numFmtId="0" fontId="26" fillId="0" borderId="18" xfId="0" applyAlignment="1" applyBorder="1" applyFont="1">
      <alignment horizontal="center" vertical="center" wrapText="1"/>
    </xf>
    <xf numFmtId="0" fontId="26" fillId="0" borderId="26" xfId="0" applyAlignment="1" applyBorder="1" applyFont="1">
      <alignment horizontal="center" vertical="center" wrapText="1"/>
    </xf>
    <xf numFmtId="0" fontId="26" fillId="0" borderId="5" xfId="0" applyAlignment="1" applyBorder="1" applyFont="1">
      <alignment horizontal="center" vertical="center" wrapText="1"/>
    </xf>
    <xf numFmtId="0" fontId="26" fillId="0" borderId="96" xfId="0" applyAlignment="1" applyBorder="1" applyFont="1">
      <alignment horizontal="center" vertical="center" wrapText="1"/>
    </xf>
    <xf numFmtId="164" fontId="28" fillId="3" borderId="18" xfId="0" applyAlignment="1" applyBorder="1" applyFont="1" applyNumberFormat="1" applyFill="1">
      <alignment horizontal="left" vertical="center"/>
    </xf>
    <xf numFmtId="164" fontId="28" fillId="3" borderId="0" xfId="0" applyAlignment="1" applyFont="1" applyNumberFormat="1" applyFill="1">
      <alignment horizontal="left" vertical="center"/>
    </xf>
    <xf numFmtId="164" fontId="18" fillId="3" borderId="1" xfId="0" applyAlignment="1" applyBorder="1" applyFont="1" applyNumberFormat="1" applyFill="1">
      <alignment horizontal="center" vertical="center" wrapText="1"/>
    </xf>
    <xf numFmtId="164" fontId="18" fillId="3" borderId="6" xfId="0" applyAlignment="1" applyBorder="1" applyFont="1" applyNumberFormat="1" applyFill="1">
      <alignment horizontal="center" vertical="center" wrapText="1"/>
    </xf>
    <xf numFmtId="0" fontId="18" fillId="0" borderId="23" xfId="0" applyAlignment="1" applyBorder="1" applyFont="1">
      <alignment horizontal="center" vertical="center" textRotation="90"/>
    </xf>
    <xf numFmtId="0" fontId="18" fillId="0" borderId="0" xfId="0" applyAlignment="1" applyFont="1">
      <alignment horizontal="center" vertical="center" textRotation="90"/>
    </xf>
    <xf numFmtId="0" fontId="0" fillId="0" borderId="52" xfId="0" applyAlignment="1" applyBorder="1">
      <alignment horizontal="center" vertical="center" textRotation="90"/>
    </xf>
    <xf numFmtId="0" fontId="0" fillId="0" borderId="3" xfId="0" applyAlignment="1" applyBorder="1">
      <alignment horizontal="center" vertical="center" textRotation="90"/>
    </xf>
    <xf numFmtId="0" fontId="18" fillId="0" borderId="52" xfId="0" applyAlignment="1" applyBorder="1" applyFont="1">
      <alignment horizontal="center" vertical="center" textRotation="90" wrapText="1"/>
    </xf>
    <xf numFmtId="0" fontId="18" fillId="0" borderId="3" xfId="0" applyAlignment="1" applyBorder="1" applyFont="1">
      <alignment horizontal="center" vertical="center" textRotation="90" wrapText="1"/>
    </xf>
    <xf numFmtId="10" fontId="18" fillId="3" borderId="52" xfId="0" applyAlignment="1" applyBorder="1" applyFont="1" applyNumberFormat="1" applyFill="1">
      <alignment horizontal="center" vertical="center" wrapText="1"/>
    </xf>
    <xf numFmtId="164" fontId="18" fillId="0" borderId="3" xfId="0" applyAlignment="1" applyBorder="1" applyFont="1" applyNumberFormat="1">
      <alignment horizontal="center" vertical="center" wrapText="1"/>
    </xf>
    <xf numFmtId="0" fontId="29" fillId="3" borderId="16" xfId="0" applyAlignment="1" applyBorder="1" applyFont="1" applyFill="1">
      <alignment horizontal="center" vertical="center" textRotation="90" wrapText="1"/>
    </xf>
    <xf numFmtId="0" fontId="29" fillId="3" borderId="14" xfId="0" applyAlignment="1" applyBorder="1" applyFont="1" applyFill="1">
      <alignment horizontal="center" vertical="center" textRotation="90" wrapText="1"/>
    </xf>
    <xf numFmtId="0" fontId="29" fillId="3" borderId="16" xfId="0" applyAlignment="1" applyBorder="1" applyFont="1" applyFill="1">
      <alignment horizontal="center" vertical="center"/>
    </xf>
    <xf numFmtId="0" fontId="29" fillId="3" borderId="0" xfId="0" applyAlignment="1" applyFont="1" applyFill="1">
      <alignment horizontal="center" vertical="center"/>
    </xf>
    <xf numFmtId="0" fontId="29" fillId="3" borderId="9" xfId="0" applyAlignment="1" applyBorder="1" applyFont="1" applyFill="1">
      <alignment horizontal="center" vertical="center"/>
    </xf>
    <xf numFmtId="0" fontId="29" fillId="3" borderId="16" xfId="0" applyAlignment="1" applyBorder="1" applyFont="1" applyFill="1">
      <alignment horizontal="center" vertical="center" wrapText="1"/>
    </xf>
    <xf numFmtId="0" fontId="29" fillId="3" borderId="0" xfId="0" applyAlignment="1" applyFont="1" applyFill="1">
      <alignment horizontal="center" vertical="center" wrapText="1"/>
    </xf>
    <xf numFmtId="0" fontId="29" fillId="3" borderId="9" xfId="0" applyAlignment="1" applyBorder="1" applyFont="1" applyFill="1">
      <alignment horizontal="center" vertical="center" wrapText="1"/>
    </xf>
    <xf numFmtId="0" fontId="2" fillId="0" borderId="16" xfId="0" applyAlignment="1" applyBorder="1" applyFont="1">
      <alignment horizontal="center" vertical="center" textRotation="90" wrapText="1"/>
    </xf>
    <xf numFmtId="0" fontId="2" fillId="0" borderId="14" xfId="0" applyAlignment="1" applyBorder="1" applyFont="1">
      <alignment horizontal="center" vertical="center" textRotation="90" wrapText="1"/>
    </xf>
    <xf numFmtId="0" fontId="2" fillId="0" borderId="16" xfId="0" applyAlignment="1" applyBorder="1" applyFont="1">
      <alignment horizontal="center" vertical="center"/>
    </xf>
    <xf numFmtId="0" fontId="20" fillId="0" borderId="16" xfId="0" applyAlignment="1" applyBorder="1" applyFont="1">
      <alignment horizontal="center" vertical="center"/>
    </xf>
    <xf numFmtId="0" fontId="20" fillId="0" borderId="0" xfId="0" applyAlignment="1" applyFont="1">
      <alignment horizontal="center" vertical="center"/>
    </xf>
    <xf numFmtId="0" fontId="20" fillId="0" borderId="9" xfId="0" applyAlignment="1" applyBorder="1" applyFont="1">
      <alignment horizontal="center" vertical="center"/>
    </xf>
    <xf numFmtId="0" fontId="0" fillId="7" borderId="0" xfId="0" applyAlignment="1" applyFill="1">
      <alignment horizontal="center"/>
    </xf>
    <xf numFmtId="0" fontId="0" fillId="18" borderId="0" xfId="0" applyAlignment="1" applyFill="1">
      <alignment horizontal="center"/>
    </xf>
    <xf numFmtId="0" fontId="36" fillId="3" borderId="104" xfId="0" applyAlignment="1" applyBorder="1" applyFont="1" applyFill="1">
      <alignment horizontal="center" vertical="center" wrapText="1"/>
    </xf>
    <xf numFmtId="0" fontId="36" fillId="3" borderId="3" xfId="0" applyAlignment="1" applyBorder="1" applyFont="1" applyFill="1">
      <alignment horizontal="center" vertical="center" wrapText="1"/>
    </xf>
    <xf numFmtId="0" fontId="36" fillId="0" borderId="104" xfId="0" applyAlignment="1" applyBorder="1" applyFont="1">
      <alignment horizontal="center" vertical="center" wrapText="1"/>
    </xf>
    <xf numFmtId="0" fontId="36" fillId="0" borderId="3" xfId="0" applyAlignment="1" applyBorder="1" applyFont="1">
      <alignment horizontal="center" vertical="center" wrapText="1"/>
    </xf>
    <xf numFmtId="0" fontId="36" fillId="0" borderId="109" xfId="0" applyAlignment="1" applyBorder="1" applyFont="1">
      <alignment horizontal="center" vertical="center" wrapText="1"/>
    </xf>
    <xf numFmtId="0" fontId="36" fillId="3" borderId="104" xfId="0" applyAlignment="1" applyBorder="1" applyFont="1" applyFill="1">
      <alignment horizontal="center" vertical="center"/>
    </xf>
    <xf numFmtId="0" fontId="36" fillId="3" borderId="3" xfId="0" applyAlignment="1" applyBorder="1" applyFont="1" applyFill="1">
      <alignment horizontal="center" vertical="center"/>
    </xf>
    <xf numFmtId="0" fontId="36" fillId="3" borderId="109" xfId="0" applyAlignment="1" applyBorder="1" applyFont="1" applyFill="1">
      <alignment horizontal="center" vertical="center"/>
    </xf>
    <xf numFmtId="0" fontId="2" fillId="3" borderId="16" xfId="0" applyAlignment="1" applyBorder="1" applyFont="1" applyFill="1">
      <alignment horizontal="center" vertical="center"/>
    </xf>
    <xf numFmtId="0" fontId="2" fillId="3" borderId="0" xfId="0" applyAlignment="1" applyFont="1" applyFill="1">
      <alignment horizontal="center" vertical="center"/>
    </xf>
    <xf numFmtId="0" fontId="2" fillId="3" borderId="9" xfId="0" applyAlignment="1" applyBorder="1" applyFont="1" applyFill="1">
      <alignment horizontal="center" vertical="center"/>
    </xf>
    <xf numFmtId="0" fontId="20" fillId="3" borderId="16" xfId="0" applyAlignment="1" applyBorder="1" applyFont="1" applyFill="1">
      <alignment horizontal="center" vertical="center"/>
    </xf>
    <xf numFmtId="0" fontId="20" fillId="3" borderId="0" xfId="0" applyAlignment="1" applyFont="1" applyFill="1">
      <alignment horizontal="center" vertical="center"/>
    </xf>
    <xf numFmtId="0" fontId="20" fillId="3" borderId="9" xfId="0" applyAlignment="1" applyBorder="1" applyFont="1" applyFill="1">
      <alignment horizontal="center" vertical="center"/>
    </xf>
    <xf numFmtId="0" fontId="2" fillId="3" borderId="16" xfId="0" applyAlignment="1" applyBorder="1" applyFont="1" applyFill="1">
      <alignment horizontal="center" vertical="center" textRotation="90" wrapText="1"/>
    </xf>
    <xf numFmtId="0" fontId="2" fillId="3" borderId="14" xfId="0" applyAlignment="1" applyBorder="1" applyFont="1" applyFill="1">
      <alignment horizontal="center" vertical="center" textRotation="90" wrapText="1"/>
    </xf>
    <xf numFmtId="0" fontId="20" fillId="3" borderId="16" xfId="0" applyAlignment="1" applyBorder="1" applyFont="1" applyFill="1">
      <alignment horizontal="center" vertical="center" wrapText="1"/>
    </xf>
    <xf numFmtId="0" fontId="20" fillId="3" borderId="0" xfId="0" applyAlignment="1" applyFont="1" applyFill="1">
      <alignment horizontal="center" vertical="center" wrapText="1"/>
    </xf>
    <xf numFmtId="0" fontId="20" fillId="3" borderId="9" xfId="0" applyAlignment="1" applyBorder="1" applyFont="1" applyFill="1">
      <alignment horizontal="center" vertical="center" wrapText="1"/>
    </xf>
    <xf numFmtId="0" fontId="2" fillId="3" borderId="0" xfId="0" applyAlignment="1" applyFont="1" applyFill="1">
      <alignment horizontal="center" vertical="center" textRotation="90" wrapText="1"/>
    </xf>
    <xf numFmtId="0" fontId="24" fillId="3" borderId="10" xfId="2" applyAlignment="1" applyBorder="1" applyFont="1" applyFill="1">
      <alignment horizontal="left" wrapText="1"/>
    </xf>
    <xf numFmtId="0" fontId="24" fillId="3" borderId="0" xfId="2" applyAlignment="1" applyFont="1" applyFill="1">
      <alignment horizontal="left" wrapText="1"/>
    </xf>
    <xf numFmtId="0" fontId="24" fillId="3" borderId="0" xfId="2" applyAlignment="1" applyFont="1" applyFill="1">
      <alignment horizontal="left" vertical="top" wrapText="1"/>
    </xf>
    <xf numFmtId="0" fontId="2" fillId="0" borderId="158" xfId="0" applyAlignment="1" applyBorder="1" applyFont="1">
      <alignment horizontal="center" vertical="center" wrapText="1"/>
    </xf>
    <xf numFmtId="0" fontId="2" fillId="0" borderId="161" xfId="0" applyAlignment="1" applyBorder="1" applyFont="1">
      <alignment horizontal="center" vertical="center" wrapText="1"/>
    </xf>
    <xf numFmtId="0" fontId="2" fillId="0" borderId="71" xfId="0" applyAlignment="1" applyBorder="1" applyFont="1">
      <alignment horizontal="center" vertical="center" wrapText="1"/>
    </xf>
    <xf numFmtId="0" fontId="2" fillId="0" borderId="72" xfId="0" applyAlignment="1" applyBorder="1" applyFont="1">
      <alignment horizontal="center" vertical="center" wrapText="1"/>
    </xf>
    <xf numFmtId="0" fontId="2" fillId="0" borderId="73" xfId="0" applyAlignment="1" applyBorder="1" applyFont="1">
      <alignment horizontal="center" vertical="center" wrapText="1"/>
    </xf>
    <xf numFmtId="0" fontId="20" fillId="15" borderId="4" xfId="0" applyAlignment="1" applyBorder="1" applyFont="1" applyFill="1">
      <alignment horizontal="center" vertical="center" textRotation="90" wrapText="1"/>
    </xf>
    <xf numFmtId="0" fontId="20" fillId="15" borderId="3" xfId="0" applyAlignment="1" applyBorder="1" applyFont="1" applyFill="1">
      <alignment horizontal="center" vertical="center" textRotation="90" wrapText="1"/>
    </xf>
    <xf numFmtId="0" fontId="20" fillId="15" borderId="59" xfId="0" applyAlignment="1" applyBorder="1" applyFont="1" applyFill="1">
      <alignment horizontal="center" vertical="center" textRotation="90" wrapText="1"/>
    </xf>
    <xf numFmtId="0" fontId="40" fillId="15" borderId="4" xfId="0" applyAlignment="1" applyBorder="1" applyFont="1" applyFill="1">
      <alignment horizontal="center" vertical="center" wrapText="1"/>
    </xf>
    <xf numFmtId="0" fontId="40" fillId="15" borderId="3" xfId="0" applyAlignment="1" applyBorder="1" applyFont="1" applyFill="1">
      <alignment horizontal="center" vertical="center" wrapText="1"/>
    </xf>
    <xf numFmtId="0" fontId="40" fillId="15" borderId="59" xfId="0" applyAlignment="1" applyBorder="1" applyFont="1" applyFill="1">
      <alignment horizontal="center" vertical="center" wrapText="1"/>
    </xf>
    <xf numFmtId="0" fontId="20" fillId="13" borderId="4" xfId="0" applyAlignment="1" applyBorder="1" applyFont="1" applyFill="1">
      <alignment horizontal="center" vertical="center" textRotation="90" wrapText="1"/>
    </xf>
    <xf numFmtId="0" fontId="20" fillId="13" borderId="3" xfId="0" applyAlignment="1" applyBorder="1" applyFont="1" applyFill="1">
      <alignment horizontal="center" vertical="center" textRotation="90" wrapText="1"/>
    </xf>
    <xf numFmtId="0" fontId="20" fillId="13" borderId="59" xfId="0" applyAlignment="1" applyBorder="1" applyFont="1" applyFill="1">
      <alignment horizontal="center" vertical="center" textRotation="90" wrapText="1"/>
    </xf>
    <xf numFmtId="0" fontId="2" fillId="0" borderId="100" xfId="0" applyAlignment="1" applyBorder="1" applyFont="1">
      <alignment horizontal="left" vertical="center" wrapText="1"/>
    </xf>
    <xf numFmtId="0" fontId="2" fillId="0" borderId="4" xfId="0" applyAlignment="1" applyBorder="1" applyFont="1">
      <alignment horizontal="left" vertical="center" wrapText="1"/>
    </xf>
    <xf numFmtId="0" fontId="20" fillId="8" borderId="4" xfId="0" applyAlignment="1" applyBorder="1" applyFont="1" applyFill="1">
      <alignment horizontal="center" vertical="center" textRotation="90" wrapText="1"/>
    </xf>
    <xf numFmtId="0" fontId="20" fillId="8" borderId="59" xfId="0" applyAlignment="1" applyBorder="1" applyFont="1" applyFill="1">
      <alignment horizontal="center" vertical="center" textRotation="90" wrapText="1"/>
    </xf>
    <xf numFmtId="0" fontId="40" fillId="8" borderId="4" xfId="0" applyAlignment="1" applyBorder="1" applyFont="1" applyFill="1">
      <alignment horizontal="center" vertical="center" wrapText="1"/>
    </xf>
    <xf numFmtId="0" fontId="40" fillId="8" borderId="59" xfId="0" applyAlignment="1" applyBorder="1" applyFont="1" applyFill="1">
      <alignment horizontal="center" vertical="center" wrapText="1"/>
    </xf>
    <xf numFmtId="0" fontId="40" fillId="9" borderId="28" xfId="0" applyAlignment="1" applyBorder="1" applyFont="1" applyFill="1">
      <alignment horizontal="center" vertical="center" wrapText="1"/>
    </xf>
    <xf numFmtId="0" fontId="40" fillId="9" borderId="63" xfId="0" applyAlignment="1" applyBorder="1" applyFont="1" applyFill="1">
      <alignment horizontal="center" vertical="center" wrapText="1"/>
    </xf>
    <xf numFmtId="0" fontId="20" fillId="17" borderId="4" xfId="0" applyAlignment="1" applyBorder="1" applyFont="1" applyFill="1">
      <alignment horizontal="center" vertical="center" textRotation="90" wrapText="1"/>
    </xf>
    <xf numFmtId="0" fontId="20" fillId="17" borderId="59" xfId="0" applyAlignment="1" applyBorder="1" applyFont="1" applyFill="1">
      <alignment horizontal="center" vertical="center" textRotation="90" wrapText="1"/>
    </xf>
    <xf numFmtId="0" fontId="40" fillId="17" borderId="4" xfId="0" applyAlignment="1" applyBorder="1" applyFont="1" applyFill="1">
      <alignment horizontal="center" vertical="center" wrapText="1"/>
    </xf>
    <xf numFmtId="0" fontId="40" fillId="17" borderId="59" xfId="0" applyAlignment="1" applyBorder="1" applyFont="1" applyFill="1">
      <alignment horizontal="center" vertical="center" wrapText="1"/>
    </xf>
    <xf numFmtId="0" fontId="20" fillId="19" borderId="4" xfId="0" applyAlignment="1" applyBorder="1" applyFont="1" applyFill="1">
      <alignment horizontal="center" vertical="center" textRotation="90" wrapText="1"/>
    </xf>
    <xf numFmtId="0" fontId="20" fillId="19" borderId="3" xfId="0" applyAlignment="1" applyBorder="1" applyFont="1" applyFill="1">
      <alignment horizontal="center" vertical="center" textRotation="90" wrapText="1"/>
    </xf>
    <xf numFmtId="0" fontId="20" fillId="19" borderId="59" xfId="0" applyAlignment="1" applyBorder="1" applyFont="1" applyFill="1">
      <alignment horizontal="center" vertical="center" textRotation="90" wrapText="1"/>
    </xf>
    <xf numFmtId="0" fontId="40" fillId="19" borderId="48" xfId="0" applyAlignment="1" applyBorder="1" applyFont="1" applyFill="1">
      <alignment horizontal="center" vertical="center" wrapText="1"/>
    </xf>
    <xf numFmtId="0" fontId="40" fillId="19" borderId="49" xfId="0" applyAlignment="1" applyBorder="1" applyFont="1" applyFill="1">
      <alignment horizontal="center" vertical="center" wrapText="1"/>
    </xf>
    <xf numFmtId="0" fontId="40" fillId="19" borderId="50" xfId="0" applyAlignment="1" applyBorder="1" applyFont="1" applyFill="1">
      <alignment horizontal="center" vertical="center" wrapText="1"/>
    </xf>
    <xf numFmtId="0" fontId="20" fillId="9" borderId="4" xfId="0" applyAlignment="1" applyBorder="1" applyFont="1" applyFill="1">
      <alignment horizontal="center" vertical="center" textRotation="90" wrapText="1"/>
    </xf>
    <xf numFmtId="0" fontId="20" fillId="9" borderId="59" xfId="0" applyAlignment="1" applyBorder="1" applyFont="1" applyFill="1">
      <alignment horizontal="center" vertical="center" textRotation="90" wrapText="1"/>
    </xf>
    <xf numFmtId="0" fontId="40" fillId="9" borderId="4" xfId="0" applyAlignment="1" applyBorder="1" applyFont="1" applyFill="1">
      <alignment horizontal="center" vertical="center" wrapText="1"/>
    </xf>
    <xf numFmtId="0" fontId="40" fillId="9" borderId="59" xfId="0" applyAlignment="1" applyBorder="1" applyFont="1" applyFill="1">
      <alignment horizontal="center" vertical="center" wrapText="1"/>
    </xf>
    <xf numFmtId="0" fontId="34" fillId="0" borderId="40" xfId="0" applyAlignment="1" applyBorder="1" applyFont="1">
      <alignment horizontal="center" vertical="top" wrapText="1"/>
    </xf>
    <xf numFmtId="0" fontId="34" fillId="0" borderId="40" xfId="0" applyAlignment="1" applyBorder="1" applyFont="1" quotePrefix="1">
      <alignment horizontal="center"/>
    </xf>
    <xf numFmtId="0" fontId="18" fillId="0" borderId="3" xfId="0" applyAlignment="1" applyBorder="1" applyFont="1" applyFill="1">
      <alignment horizontal="center" vertical="center"/>
    </xf>
  </cellXfs>
  <cellStyles count="7">
    <cellStyle name="Normal" xfId="0" builtinId="0"/>
    <cellStyle name="Normal 2" xfId="3"/>
    <cellStyle name="Normal 2 2" xfId="5"/>
    <cellStyle name="Normal 3" xfId="2"/>
    <cellStyle name="Normal 3 2" xfId="4"/>
    <cellStyle name="Normal 4" xfId="6"/>
    <cellStyle name="Percent" xfId="1" builtinId="5"/>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3" Type="http://schemas.openxmlformats.org/officeDocument/2006/relationships/externalLink" Target="/xl/externalLinks/externalLink2.xml" /><Relationship Id="rId38" Type="http://schemas.openxmlformats.org/officeDocument/2006/relationships/worksheet" Target="worksheets/sheet33.xml" /><Relationship Id="rId30" Type="http://schemas.openxmlformats.org/officeDocument/2006/relationships/worksheet" Target="worksheets/sheet25.xml" /><Relationship Id="rId17" Type="http://schemas.openxmlformats.org/officeDocument/2006/relationships/chartsheet" Target="chartsheets/sheet1.xml" /><Relationship Id="rId35" Type="http://schemas.openxmlformats.org/officeDocument/2006/relationships/worksheet" Target="worksheets/sheet30.xml" /><Relationship Id="rId22" Type="http://schemas.openxmlformats.org/officeDocument/2006/relationships/worksheet" Target="worksheets/sheet17.xml" /><Relationship Id="rId14" Type="http://schemas.openxmlformats.org/officeDocument/2006/relationships/worksheet" Target="worksheets/sheet14.xml" /><Relationship Id="rId9" Type="http://schemas.openxmlformats.org/officeDocument/2006/relationships/worksheet" Target="worksheets/sheet9.xml" /><Relationship Id="rId6" Type="http://schemas.openxmlformats.org/officeDocument/2006/relationships/worksheet" Target="worksheets/sheet6.xml" /><Relationship Id="rId55" Type="http://schemas.openxmlformats.org/officeDocument/2006/relationships/theme" Target="theme/theme1.xml" /><Relationship Id="rId49" Type="http://schemas.openxmlformats.org/officeDocument/2006/relationships/externalLink" Target="/xl/externalLinks/externalLink8.xml" /><Relationship Id="rId54" Type="http://schemas.openxmlformats.org/officeDocument/2006/relationships/externalLink" Target="/xl/externalLinks/externalLink13.xml" /><Relationship Id="rId40" Type="http://schemas.openxmlformats.org/officeDocument/2006/relationships/worksheet" Target="worksheets/sheet35.xml" /><Relationship Id="rId27" Type="http://schemas.openxmlformats.org/officeDocument/2006/relationships/worksheet" Target="worksheets/sheet22.xml" /><Relationship Id="rId45" Type="http://schemas.openxmlformats.org/officeDocument/2006/relationships/externalLink" Target="/xl/externalLinks/externalLink4.xml" /><Relationship Id="rId32" Type="http://schemas.openxmlformats.org/officeDocument/2006/relationships/worksheet" Target="worksheets/sheet27.xml" /><Relationship Id="rId24" Type="http://schemas.openxmlformats.org/officeDocument/2006/relationships/worksheet" Target="worksheets/sheet19.xml" /><Relationship Id="rId19" Type="http://schemas.openxmlformats.org/officeDocument/2006/relationships/chartsheet" Target="chartsheets/sheet3.xml" /><Relationship Id="rId16" Type="http://schemas.openxmlformats.org/officeDocument/2006/relationships/worksheet" Target="worksheets/sheet16.xml" /><Relationship Id="rId11" Type="http://schemas.openxmlformats.org/officeDocument/2006/relationships/worksheet" Target="worksheets/sheet11.xml" /><Relationship Id="rId3" Type="http://schemas.openxmlformats.org/officeDocument/2006/relationships/worksheet" Target="worksheets/sheet3.xml" /><Relationship Id="rId58" Type="http://schemas.microsoft.com/office/2017/10/relationships/person" Target="persons/person.xml" /><Relationship Id="rId51" Type="http://schemas.openxmlformats.org/officeDocument/2006/relationships/externalLink" Target="/xl/externalLinks/externalLink10.xml" /><Relationship Id="rId37" Type="http://schemas.openxmlformats.org/officeDocument/2006/relationships/worksheet" Target="worksheets/sheet32.xml" /><Relationship Id="rId52" Type="http://schemas.openxmlformats.org/officeDocument/2006/relationships/externalLink" Target="/xl/externalLinks/externalLink11.xml" /><Relationship Id="rId47" Type="http://schemas.openxmlformats.org/officeDocument/2006/relationships/externalLink" Target="/xl/externalLinks/externalLink6.xml" /><Relationship Id="rId42" Type="http://schemas.openxmlformats.org/officeDocument/2006/relationships/externalLink" Target="/xl/externalLinks/externalLink1.xml" /><Relationship Id="rId34" Type="http://schemas.openxmlformats.org/officeDocument/2006/relationships/worksheet" Target="worksheets/sheet29.xml" /><Relationship Id="rId29" Type="http://schemas.openxmlformats.org/officeDocument/2006/relationships/worksheet" Target="worksheets/sheet24.xml" /><Relationship Id="rId26" Type="http://schemas.openxmlformats.org/officeDocument/2006/relationships/worksheet" Target="worksheets/sheet21.xml" /><Relationship Id="rId21" Type="http://schemas.openxmlformats.org/officeDocument/2006/relationships/chartsheet" Target="chartsheets/sheet5.xml" /><Relationship Id="rId13" Type="http://schemas.openxmlformats.org/officeDocument/2006/relationships/worksheet" Target="worksheets/sheet13.xml" /><Relationship Id="rId8" Type="http://schemas.openxmlformats.org/officeDocument/2006/relationships/worksheet" Target="worksheets/sheet8.xml" /><Relationship Id="rId56" Type="http://schemas.openxmlformats.org/officeDocument/2006/relationships/styles" Target="styles.xml" /><Relationship Id="rId48" Type="http://schemas.openxmlformats.org/officeDocument/2006/relationships/externalLink" Target="/xl/externalLinks/externalLink7.xml" /><Relationship Id="rId5" Type="http://schemas.openxmlformats.org/officeDocument/2006/relationships/worksheet" Target="worksheets/sheet5.xml" /><Relationship Id="rId53" Type="http://schemas.openxmlformats.org/officeDocument/2006/relationships/externalLink" Target="/xl/externalLinks/externalLink12.xml" /><Relationship Id="rId44" Type="http://schemas.openxmlformats.org/officeDocument/2006/relationships/externalLink" Target="/xl/externalLinks/externalLink3.xml" /><Relationship Id="rId39" Type="http://schemas.openxmlformats.org/officeDocument/2006/relationships/worksheet" Target="worksheets/sheet34.xml" /><Relationship Id="rId31" Type="http://schemas.openxmlformats.org/officeDocument/2006/relationships/worksheet" Target="worksheets/sheet26.xml" /><Relationship Id="rId23" Type="http://schemas.openxmlformats.org/officeDocument/2006/relationships/worksheet" Target="worksheets/sheet18.xml" /><Relationship Id="rId18" Type="http://schemas.openxmlformats.org/officeDocument/2006/relationships/chartsheet" Target="chartsheets/sheet2.xml" /><Relationship Id="rId10" Type="http://schemas.openxmlformats.org/officeDocument/2006/relationships/worksheet" Target="worksheets/sheet10.xml" /><Relationship Id="rId1" Type="http://schemas.openxmlformats.org/officeDocument/2006/relationships/worksheet" Target="worksheets/sheet1.xml" /><Relationship Id="rId36" Type="http://schemas.openxmlformats.org/officeDocument/2006/relationships/worksheet" Target="worksheets/sheet31.xml" /><Relationship Id="rId15" Type="http://schemas.openxmlformats.org/officeDocument/2006/relationships/worksheet" Target="worksheets/sheet15.xml" /><Relationship Id="rId2" Type="http://schemas.openxmlformats.org/officeDocument/2006/relationships/worksheet" Target="worksheets/sheet2.xml" /><Relationship Id="rId50" Type="http://schemas.openxmlformats.org/officeDocument/2006/relationships/externalLink" Target="/xl/externalLinks/externalLink9.xml" /><Relationship Id="rId41" Type="http://schemas.openxmlformats.org/officeDocument/2006/relationships/worksheet" Target="worksheets/sheet36.xml" /><Relationship Id="rId33" Type="http://schemas.openxmlformats.org/officeDocument/2006/relationships/worksheet" Target="worksheets/sheet28.xml" /><Relationship Id="rId28" Type="http://schemas.openxmlformats.org/officeDocument/2006/relationships/worksheet" Target="worksheets/sheet23.xml" /><Relationship Id="rId20" Type="http://schemas.openxmlformats.org/officeDocument/2006/relationships/chartsheet" Target="chartsheets/sheet4.xml" /><Relationship Id="rId7" Type="http://schemas.openxmlformats.org/officeDocument/2006/relationships/worksheet" Target="worksheets/sheet7.xml" /><Relationship Id="rId57" Type="http://schemas.openxmlformats.org/officeDocument/2006/relationships/sharedStrings" Target="sharedStrings.xml" /><Relationship Id="rId46" Type="http://schemas.openxmlformats.org/officeDocument/2006/relationships/externalLink" Target="/xl/externalLinks/externalLink5.xml" /><Relationship Id="rId25" Type="http://schemas.openxmlformats.org/officeDocument/2006/relationships/worksheet" Target="worksheets/sheet20.xml" /><Relationship Id="rId12" Type="http://schemas.openxmlformats.org/officeDocument/2006/relationships/worksheet" Target="worksheets/sheet12.xml" /><Relationship Id="rId4" Type="http://schemas.openxmlformats.org/officeDocument/2006/relationships/worksheet" Target="worksheets/sheet4.xml" /></Relationships>
</file>

<file path=xl/charts/_rels/chart1.xml.rels><?xml version="1.0" encoding="utf-8" standalone="yes"?><Relationships xmlns="http://schemas.openxmlformats.org/package/2006/relationships"><Relationship Id="rId3" Type="http://schemas.openxmlformats.org/officeDocument/2006/relationships/chartUserShapes" Target="/xl/drawings/drawing2.xml" /><Relationship Id="rId2" Type="http://schemas.microsoft.com/office/2011/relationships/chartColorStyle" Target="colors1.xml" /><Relationship Id="rId1" Type="http://schemas.microsoft.com/office/2011/relationships/chartStyle" Target="style1.xml" /></Relationships>
</file>

<file path=xl/charts/_rels/chart2.xml.rels><?xml version="1.0" encoding="utf-8" standalone="yes"?><Relationships xmlns="http://schemas.openxmlformats.org/package/2006/relationships"><Relationship Id="rId3" Type="http://schemas.openxmlformats.org/officeDocument/2006/relationships/chartUserShapes" Target="/xl/drawings/drawing3.xml" /><Relationship Id="rId2" Type="http://schemas.microsoft.com/office/2011/relationships/chartColorStyle" Target="colors2.xml" /><Relationship Id="rId1" Type="http://schemas.microsoft.com/office/2011/relationships/chartStyle" Target="style2.xml" /></Relationships>
</file>

<file path=xl/charts/_rels/chart3.xml.rels><?xml version="1.0" encoding="utf-8" standalone="yes"?><Relationships xmlns="http://schemas.openxmlformats.org/package/2006/relationships"><Relationship Id="rId3" Type="http://schemas.openxmlformats.org/officeDocument/2006/relationships/chartUserShapes" Target="/xl/drawings/drawing6.xml" /><Relationship Id="rId2" Type="http://schemas.microsoft.com/office/2011/relationships/chartColorStyle" Target="colors3.xml" /><Relationship Id="rId1" Type="http://schemas.microsoft.com/office/2011/relationships/chartStyle" Target="style3.xml" /></Relationships>
</file>

<file path=xl/charts/_rels/chart4.xml.rels><?xml version="1.0" encoding="utf-8" standalone="yes"?><Relationships xmlns="http://schemas.openxmlformats.org/package/2006/relationships"><Relationship Id="rId3" Type="http://schemas.openxmlformats.org/officeDocument/2006/relationships/chartUserShapes" Target="/xl/drawings/drawing8.xml" /><Relationship Id="rId2" Type="http://schemas.microsoft.com/office/2011/relationships/chartColorStyle" Target="colors4.xml" /><Relationship Id="rId1" Type="http://schemas.microsoft.com/office/2011/relationships/chartStyle" Target="style4.xml" /></Relationships>
</file>

<file path=xl/charts/_rels/chart5.xml.rels><?xml version="1.0" encoding="utf-8" standalone="yes"?><Relationships xmlns="http://schemas.openxmlformats.org/package/2006/relationships"><Relationship Id="rId3" Type="http://schemas.openxmlformats.org/officeDocument/2006/relationships/chartUserShapes" Target="/xl/drawings/drawing10.xml" /><Relationship Id="rId2" Type="http://schemas.microsoft.com/office/2011/relationships/chartColorStyle" Target="colors5.xml" /><Relationship Id="rId1" Type="http://schemas.microsoft.com/office/2011/relationships/chartStyle" Target="style5.xml" /></Relationships>
</file>

<file path=xl/charts/_rels/chart6.xml.rels><?xml version="1.0" encoding="utf-8" standalone="yes"?><Relationships xmlns="http://schemas.openxmlformats.org/package/2006/relationships"><Relationship Id="rId3" Type="http://schemas.openxmlformats.org/officeDocument/2006/relationships/chartUserShapes" Target="/xl/drawings/drawing12.xml" /><Relationship Id="rId2" Type="http://schemas.microsoft.com/office/2011/relationships/chartColorStyle" Target="colors6.xml" /><Relationship Id="rId1" Type="http://schemas.microsoft.com/office/2011/relationships/chartStyle" Target="style6.xml" /></Relationships>
</file>

<file path=xl/charts/_rels/chart7.xml.rels><?xml version="1.0" encoding="utf-8" standalone="yes"?><Relationships xmlns="http://schemas.openxmlformats.org/package/2006/relationships"><Relationship Id="rId3" Type="http://schemas.openxmlformats.org/officeDocument/2006/relationships/chartUserShapes" Target="/xl/drawings/drawing14.xml" /><Relationship Id="rId2" Type="http://schemas.microsoft.com/office/2011/relationships/chartColorStyle" Target="colors7.xml" /><Relationship Id="rId1" Type="http://schemas.microsoft.com/office/2011/relationships/chartStyle" Target="style7.xml" /></Relationships>
</file>

<file path=xl/charts/chart1.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b="1" sz="1200" baseline="0">
                <a:solidFill>
                  <a:srgbClr val="595959"/>
                </a:solidFill>
                <a:latin typeface="+mn-lt"/>
                <a:ea typeface="+mn-lt"/>
                <a:cs typeface="+mn-lt"/>
              </a:defRPr>
            </a:pPr>
            <a:r>
              <a:rPr b="1" sz="1200" baseline="0">
                <a:solidFill>
                  <a:srgbClr val="595959"/>
                </a:solidFill>
              </a:rPr>
              <a:t>Ranking position</a:t>
            </a:r>
            <a:r>
              <a:rPr b="1" sz="1200" baseline="0">
                <a:solidFill>
                  <a:srgbClr val="595959"/>
                </a:solidFill>
              </a:rPr>
              <a:t> in national League tables 2014 to 2023</a:t>
            </a:r>
          </a:p>
        </c:rich>
      </c:tx>
      <c:layout/>
      <c:overlay val="0"/>
      <c:spPr>
        <a:noFill/>
        <a:ln>
          <a:noFill/>
          <a:round/>
        </a:ln>
        <a:effectLst/>
      </c:spPr>
      <c:txPr>
        <a:bodyPr/>
        <a:lstStyle/>
        <a:p>
          <a:pPr algn="ctr">
            <a:defRPr b="1" sz="1200" baseline="0">
              <a:solidFill>
                <a:srgbClr val="595959"/>
              </a:solidFill>
              <a:latin typeface="+mn-lt"/>
              <a:ea typeface="+mn-lt"/>
              <a:cs typeface="+mn-lt"/>
            </a:defRPr>
          </a:pPr>
        </a:p>
      </c:txPr>
    </c:title>
    <c:autoTitleDeleted val="0"/>
    <c:plotArea>
      <c:layout>
        <c:manualLayout>
          <c:layoutTarget val="inner"/>
          <c:xMode val="edge"/>
          <c:yMode val="edge"/>
          <c:x val="0.12548381452318461"/>
          <c:y val="0.51529418197725285"/>
          <c:w val="0.74673840769903777"/>
          <c:h val="0.43377989209682122"/>
        </c:manualLayout>
      </c:layout>
      <c:lineChart>
        <c:grouping val="standard"/>
        <c:varyColors val="0"/>
        <c:ser>
          <c:idx val="0"/>
          <c:order val="0"/>
          <c:tx>
            <c:strRef>
              <c:f>'Table 1 graph rank Sep22'!$C$5</c:f>
              <c:strCache/>
            </c:strRef>
          </c:tx>
          <c:spPr>
            <a:ln w="28575">
              <a:solidFill>
                <a:srgbClr val="4F81BD"/>
              </a:solidFill>
              <a:prstDash val="solid"/>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numRef>
              <c:f>'Table 1 graph rank Sep22'!$D$4:$M$4</c:f>
              <c:numCache/>
            </c:numRef>
          </c:cat>
          <c:val>
            <c:numRef>
              <c:f>'Table 1 graph rank Sep22'!$D$5:$M$5</c:f>
              <c:numCache/>
            </c:numRef>
          </c:val>
          <c:smooth val="0"/>
        </c:ser>
        <c:ser>
          <c:idx val="1"/>
          <c:order val="1"/>
          <c:tx>
            <c:strRef>
              <c:f>'Table 1 graph rank Sep22'!$C$7</c:f>
              <c:strCache/>
            </c:strRef>
          </c:tx>
          <c:spPr>
            <a:ln w="28575">
              <a:solidFill>
                <a:srgbClr val="C0504D"/>
              </a:solidFill>
              <a:prstDash val="solid"/>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numRef>
              <c:f>'Table 1 graph rank Sep22'!$D$4:$M$4</c:f>
              <c:numCache/>
            </c:numRef>
          </c:cat>
          <c:val>
            <c:numRef>
              <c:f>'Table 1 graph rank Sep22'!$D$7:$M$7</c:f>
              <c:numCache/>
            </c:numRef>
          </c:val>
          <c:smooth val="0"/>
        </c:ser>
        <c:ser>
          <c:idx val="2"/>
          <c:order val="2"/>
          <c:tx>
            <c:strRef>
              <c:f>'Table 1 graph rank Sep22'!$C$9</c:f>
              <c:strCache/>
            </c:strRef>
          </c:tx>
          <c:spPr>
            <a:ln w="28575">
              <a:solidFill>
                <a:srgbClr val="9BBB59"/>
              </a:solidFill>
              <a:prstDash val="solid"/>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numRef>
              <c:f>'Table 1 graph rank Sep22'!$D$4:$M$4</c:f>
              <c:numCache/>
            </c:numRef>
          </c:cat>
          <c:val>
            <c:numRef>
              <c:f>'Table 1 graph rank Sep22'!$D$9:$M$9</c:f>
              <c:numCache/>
            </c:numRef>
          </c:val>
          <c:smooth val="0"/>
        </c:ser>
        <c:dLbls>
          <c:showLegendKey val="0"/>
          <c:showVal val="0"/>
          <c:showCatName val="0"/>
          <c:showSerName val="0"/>
          <c:showPercent val="0"/>
          <c:showBubbleSize val="0"/>
          <c:showLeaderLines val="0"/>
        </c:dLbls>
        <c:axId val="305693504"/>
        <c:axId val="305809800"/>
      </c:lineChart>
      <c:catAx>
        <c:axId val="305693504"/>
        <c:scaling>
          <c:orientation val="minMax"/>
        </c:scaling>
        <c:delete val="0"/>
        <c:axPos val="t"/>
        <c:title>
          <c:tx>
            <c:rich>
              <a:bodyPr rot="0" vert="horz"/>
              <a:lstStyle/>
              <a:p>
                <a:pPr algn="ctr">
                  <a:defRPr b="1" sz="1000" baseline="0">
                    <a:solidFill>
                      <a:srgbClr val="595959"/>
                    </a:solidFill>
                    <a:latin typeface="+mn-lt"/>
                    <a:ea typeface="+mn-lt"/>
                    <a:cs typeface="+mn-lt"/>
                  </a:defRPr>
                </a:pPr>
                <a:r>
                  <a:rPr b="1" sz="1000" baseline="0">
                    <a:solidFill>
                      <a:srgbClr val="595959"/>
                    </a:solidFill>
                  </a:rPr>
                  <a:t>Guide Year</a:t>
                </a:r>
              </a:p>
            </c:rich>
          </c:tx>
          <c:layout/>
          <c:overlay val="0"/>
          <c:spPr>
            <a:noFill/>
            <a:ln>
              <a:noFill/>
              <a:round/>
            </a:ln>
            <a:effectLst/>
          </c:spPr>
          <c:txPr>
            <a:bodyPr/>
            <a:lstStyle/>
            <a:p>
              <a:pPr algn="ctr">
                <a:defRPr b="1" sz="1000" baseline="0">
                  <a:solidFill>
                    <a:srgbClr val="595959"/>
                  </a:solidFill>
                  <a:latin typeface="+mn-lt"/>
                  <a:ea typeface="+mn-lt"/>
                  <a:cs typeface="+mn-lt"/>
                </a:defRPr>
              </a:pPr>
            </a:p>
          </c:txPr>
        </c:title>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305809800"/>
        <c:crosses val="autoZero"/>
        <c:auto val="1"/>
        <c:lblAlgn val="ctr"/>
        <c:lblOffset val="100"/>
        <c:noMultiLvlLbl val="0"/>
        <c:tickMarkSkip val="1"/>
      </c:catAx>
      <c:valAx>
        <c:axId val="305809800"/>
        <c:scaling>
          <c:orientation val="maxMin"/>
        </c:scaling>
        <c:delete val="0"/>
        <c:axPos val="l"/>
        <c:majorGridlines>
          <c:spPr>
            <a:ln w="9525">
              <a:solidFill>
                <a:srgbClr val="D9D9D9"/>
              </a:solidFill>
              <a:prstDash val="solid"/>
              <a:round/>
            </a:ln>
          </c:spPr>
        </c:majorGridlines>
        <c:title>
          <c:tx>
            <c:rich>
              <a:bodyPr rot="-5400000" vert="horz"/>
              <a:lstStyle/>
              <a:p>
                <a:pPr algn="ctr">
                  <a:defRPr b="1" sz="1000" baseline="0">
                    <a:solidFill>
                      <a:srgbClr val="595959"/>
                    </a:solidFill>
                    <a:latin typeface="+mn-lt"/>
                    <a:ea typeface="+mn-lt"/>
                    <a:cs typeface="+mn-lt"/>
                  </a:defRPr>
                </a:pPr>
                <a:r>
                  <a:rPr b="1" sz="1000" baseline="0">
                    <a:solidFill>
                      <a:srgbClr val="595959"/>
                    </a:solidFill>
                  </a:rPr>
                  <a:t>Rank position</a:t>
                </a:r>
              </a:p>
            </c:rich>
          </c:tx>
          <c:layout/>
          <c:overlay val="0"/>
          <c:spPr>
            <a:noFill/>
            <a:ln>
              <a:noFill/>
              <a:round/>
            </a:ln>
            <a:effectLst/>
          </c:spPr>
          <c:txPr>
            <a:bodyPr/>
            <a:lstStyle/>
            <a:p>
              <a:pPr algn="ctr">
                <a:defRPr b="1" sz="1000" baseline="0">
                  <a:solidFill>
                    <a:srgbClr val="595959"/>
                  </a:solidFill>
                  <a:latin typeface="+mn-lt"/>
                  <a:ea typeface="+mn-lt"/>
                  <a:cs typeface="+mn-lt"/>
                </a:defRPr>
              </a:pPr>
            </a:p>
          </c:txPr>
        </c:title>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305693504"/>
        <c:crosses val="autoZero"/>
        <c:crossBetween val="between"/>
      </c:valAx>
      <c:spPr>
        <a:noFill/>
        <a:ln>
          <a:noFill/>
          <a:round/>
        </a:ln>
        <a:effectLst/>
      </c:spPr>
    </c:plotArea>
    <c:legend>
      <c:legendPos val="t"/>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9525">
      <a:solidFill>
        <a:srgbClr val="D9D9D9"/>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userShapes r:id="rId3"/>
</c:chartSpace>
</file>

<file path=xl/charts/chart2.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b="1" sz="1200" baseline="0">
                <a:solidFill>
                  <a:srgbClr val="595959"/>
                </a:solidFill>
                <a:latin typeface="+mn-lt"/>
                <a:ea typeface="+mn-lt"/>
                <a:cs typeface="+mn-lt"/>
              </a:defRPr>
            </a:pPr>
            <a:r>
              <a:rPr b="1" sz="1200" baseline="0">
                <a:solidFill>
                  <a:srgbClr val="595959"/>
                </a:solidFill>
              </a:rPr>
              <a:t>Score position</a:t>
            </a:r>
            <a:r>
              <a:rPr b="1" sz="1200" baseline="0">
                <a:solidFill>
                  <a:srgbClr val="595959"/>
                </a:solidFill>
              </a:rPr>
              <a:t> in national League tables 2014 to 2023</a:t>
            </a:r>
          </a:p>
        </c:rich>
      </c:tx>
      <c:layout/>
      <c:overlay val="0"/>
      <c:spPr>
        <a:noFill/>
        <a:ln>
          <a:noFill/>
          <a:round/>
        </a:ln>
        <a:effectLst/>
      </c:spPr>
      <c:txPr>
        <a:bodyPr/>
        <a:lstStyle/>
        <a:p>
          <a:pPr algn="ctr">
            <a:defRPr b="1" sz="1200" baseline="0">
              <a:solidFill>
                <a:srgbClr val="595959"/>
              </a:solidFill>
              <a:latin typeface="+mn-lt"/>
              <a:ea typeface="+mn-lt"/>
              <a:cs typeface="+mn-lt"/>
            </a:defRPr>
          </a:pPr>
        </a:p>
      </c:txPr>
    </c:title>
    <c:autoTitleDeleted val="0"/>
    <c:plotArea>
      <c:layout>
        <c:manualLayout>
          <c:layoutTarget val="inner"/>
          <c:xMode val="edge"/>
          <c:yMode val="edge"/>
          <c:x val="0.13815048118985127"/>
          <c:y val="0.33750109361329833"/>
          <c:w val="0.71184951881014868"/>
          <c:h val="0.45692804024496936"/>
        </c:manualLayout>
      </c:layout>
      <c:lineChart>
        <c:grouping val="standard"/>
        <c:varyColors val="0"/>
        <c:ser>
          <c:idx val="0"/>
          <c:order val="0"/>
          <c:tx>
            <c:strRef>
              <c:f>'Table 1 graph rank Sep22'!$C$6</c:f>
              <c:strCache/>
            </c:strRef>
          </c:tx>
          <c:spPr>
            <a:ln w="28575">
              <a:solidFill>
                <a:srgbClr val="4F81BD"/>
              </a:solidFill>
              <a:prstDash val="solid"/>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numRef>
              <c:f>'Table 1 graph rank Sep22'!$D$4:$M$4</c:f>
              <c:numCache/>
            </c:numRef>
          </c:cat>
          <c:val>
            <c:numRef>
              <c:f>'Table 1 graph rank Sep22'!$D$6:$M$6</c:f>
              <c:numCache/>
            </c:numRef>
          </c:val>
          <c:smooth val="0"/>
        </c:ser>
        <c:ser>
          <c:idx val="1"/>
          <c:order val="1"/>
          <c:tx>
            <c:strRef>
              <c:f>'Table 1 graph rank Sep22'!$C$8</c:f>
              <c:strCache/>
            </c:strRef>
          </c:tx>
          <c:spPr>
            <a:ln w="28575">
              <a:solidFill>
                <a:srgbClr val="C0504D"/>
              </a:solidFill>
              <a:prstDash val="solid"/>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numRef>
              <c:f>'Table 1 graph rank Sep22'!$D$4:$M$4</c:f>
              <c:numCache/>
            </c:numRef>
          </c:cat>
          <c:val>
            <c:numRef>
              <c:f>'Table 1 graph rank Sep22'!$D$8:$M$8</c:f>
              <c:numCache/>
            </c:numRef>
          </c:val>
          <c:smooth val="0"/>
        </c:ser>
        <c:ser>
          <c:idx val="2"/>
          <c:order val="2"/>
          <c:tx>
            <c:strRef>
              <c:f>'Table 1 graph rank Sep22'!$C$10</c:f>
              <c:strCache/>
            </c:strRef>
          </c:tx>
          <c:spPr>
            <a:ln w="28575">
              <a:solidFill>
                <a:srgbClr val="9BBB59"/>
              </a:solidFill>
              <a:prstDash val="solid"/>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numRef>
              <c:f>'Table 1 graph rank Sep22'!$D$4:$M$4</c:f>
              <c:numCache/>
            </c:numRef>
          </c:cat>
          <c:val>
            <c:numRef>
              <c:f>'Table 1 graph rank Sep22'!$D$10:$M$10</c:f>
              <c:numCache/>
            </c:numRef>
          </c:val>
          <c:smooth val="0"/>
        </c:ser>
        <c:dLbls>
          <c:showLegendKey val="0"/>
          <c:showVal val="0"/>
          <c:showCatName val="0"/>
          <c:showSerName val="0"/>
          <c:showPercent val="0"/>
          <c:showBubbleSize val="0"/>
          <c:showLeaderLines val="0"/>
        </c:dLbls>
        <c:axId val="305340768"/>
        <c:axId val="305262584"/>
      </c:lineChart>
      <c:catAx>
        <c:axId val="305340768"/>
        <c:scaling>
          <c:orientation val="minMax"/>
        </c:scaling>
        <c:delete val="0"/>
        <c:axPos val="b"/>
        <c:title>
          <c:tx>
            <c:rich>
              <a:bodyPr rot="0" vert="horz"/>
              <a:lstStyle/>
              <a:p>
                <a:pPr algn="ctr">
                  <a:defRPr b="1" sz="1000" baseline="0">
                    <a:solidFill>
                      <a:srgbClr val="595959"/>
                    </a:solidFill>
                    <a:latin typeface="+mn-lt"/>
                    <a:ea typeface="+mn-lt"/>
                    <a:cs typeface="+mn-lt"/>
                  </a:defRPr>
                </a:pPr>
                <a:r>
                  <a:rPr b="1" sz="1000" baseline="0">
                    <a:solidFill>
                      <a:srgbClr val="595959"/>
                    </a:solidFill>
                  </a:rPr>
                  <a:t>Guide Year</a:t>
                </a:r>
              </a:p>
            </c:rich>
          </c:tx>
          <c:layout/>
          <c:overlay val="0"/>
          <c:spPr>
            <a:noFill/>
            <a:ln>
              <a:noFill/>
              <a:round/>
            </a:ln>
            <a:effectLst/>
          </c:spPr>
          <c:txPr>
            <a:bodyPr/>
            <a:lstStyle/>
            <a:p>
              <a:pPr algn="ctr">
                <a:defRPr b="1" sz="1000" baseline="0">
                  <a:solidFill>
                    <a:srgbClr val="595959"/>
                  </a:solidFill>
                  <a:latin typeface="+mn-lt"/>
                  <a:ea typeface="+mn-lt"/>
                  <a:cs typeface="+mn-lt"/>
                </a:defRPr>
              </a:pPr>
            </a:p>
          </c:txPr>
        </c:title>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305262584"/>
        <c:crosses val="autoZero"/>
        <c:auto val="1"/>
        <c:lblAlgn val="ctr"/>
        <c:lblOffset val="100"/>
        <c:noMultiLvlLbl val="0"/>
        <c:tickMarkSkip val="1"/>
      </c:catAx>
      <c:valAx>
        <c:axId val="305262584"/>
        <c:scaling>
          <c:orientation val="minMax"/>
        </c:scaling>
        <c:delete val="0"/>
        <c:axPos val="l"/>
        <c:majorGridlines>
          <c:spPr>
            <a:ln w="9525">
              <a:solidFill>
                <a:srgbClr val="D9D9D9"/>
              </a:solidFill>
              <a:prstDash val="solid"/>
              <a:round/>
            </a:ln>
          </c:spPr>
        </c:majorGridlines>
        <c:title>
          <c:tx>
            <c:rich>
              <a:bodyPr rot="-5400000" vert="horz"/>
              <a:lstStyle/>
              <a:p>
                <a:pPr algn="ctr">
                  <a:defRPr lang="en-GB" b="1" i="0" sz="1000" baseline="0">
                    <a:solidFill>
                      <a:srgbClr val="595959"/>
                    </a:solidFill>
                    <a:latin typeface="+mn-lt"/>
                    <a:ea typeface="+mn-lt"/>
                    <a:cs typeface="+mn-lt"/>
                  </a:defRPr>
                </a:pPr>
                <a:r>
                  <a:rPr lang="en-GB" b="1" i="0" sz="1000" baseline="0">
                    <a:solidFill>
                      <a:srgbClr val="595959"/>
                    </a:solidFill>
                  </a:rPr>
                  <a:t>Score position</a:t>
                </a:r>
              </a:p>
            </c:rich>
          </c:tx>
          <c:layout/>
          <c:overlay val="0"/>
          <c:spPr>
            <a:noFill/>
            <a:ln>
              <a:noFill/>
              <a:round/>
            </a:ln>
            <a:effectLst/>
          </c:spPr>
          <c:txPr>
            <a:bodyPr/>
            <a:lstStyle/>
            <a:p>
              <a:pPr algn="ctr">
                <a:defRPr lang="en-GB" b="1" i="0" sz="1000" baseline="0">
                  <a:solidFill>
                    <a:srgbClr val="595959"/>
                  </a:solidFill>
                  <a:latin typeface="+mn-lt"/>
                  <a:ea typeface="+mn-lt"/>
                  <a:cs typeface="+mn-lt"/>
                </a:defRPr>
              </a:pPr>
            </a:p>
          </c:txPr>
        </c:title>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305340768"/>
        <c:crosses val="autoZero"/>
        <c:crossBetween val="between"/>
      </c:valAx>
      <c:spPr>
        <a:noFill/>
        <a:ln>
          <a:noFill/>
          <a:round/>
        </a:ln>
        <a:effectLst/>
      </c:spPr>
    </c:plotArea>
    <c:legend>
      <c:legendPos val="t"/>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9525">
      <a:solidFill>
        <a:srgbClr val="D9D9D9"/>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userShapes r:id="rId3"/>
</c:chartSpace>
</file>

<file path=xl/charts/chart3.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b="1" sz="1500" baseline="0">
                <a:solidFill>
                  <a:srgbClr val="595959"/>
                </a:solidFill>
                <a:latin typeface="+mn-lt"/>
                <a:ea typeface="+mn-lt"/>
                <a:cs typeface="+mn-lt"/>
              </a:defRPr>
            </a:pPr>
            <a:r>
              <a:rPr b="1" sz="1500" baseline="0">
                <a:solidFill>
                  <a:srgbClr val="595959"/>
                </a:solidFill>
              </a:rPr>
              <a:t>Weighting</a:t>
            </a:r>
            <a:r>
              <a:rPr b="1" sz="1500" baseline="0">
                <a:solidFill>
                  <a:srgbClr val="595959"/>
                </a:solidFill>
              </a:rPr>
              <a:t> contribution mapped into domains of Education, Research and Finance</a:t>
            </a:r>
          </a:p>
        </c:rich>
      </c:tx>
      <c:layout/>
      <c:overlay val="0"/>
      <c:spPr>
        <a:noFill/>
        <a:ln>
          <a:noFill/>
          <a:round/>
        </a:ln>
        <a:effectLst/>
      </c:spPr>
      <c:txPr>
        <a:bodyPr/>
        <a:lstStyle/>
        <a:p>
          <a:pPr algn="ctr">
            <a:defRPr b="1" sz="1500" baseline="0">
              <a:solidFill>
                <a:srgbClr val="595959"/>
              </a:solidFill>
              <a:latin typeface="+mn-lt"/>
              <a:ea typeface="+mn-lt"/>
              <a:cs typeface="+mn-lt"/>
            </a:defRPr>
          </a:pPr>
        </a:p>
      </c:txPr>
    </c:title>
    <c:autoTitleDeleted val="0"/>
    <c:plotArea>
      <c:layout>
        <c:manualLayout>
          <c:layoutTarget val="inner"/>
          <c:xMode val="edge"/>
          <c:yMode val="edge"/>
          <c:x val="0.0767968452261761"/>
          <c:y val="0.18319846811601381"/>
          <c:w val="0.9081635047874963"/>
          <c:h val="0.72371283778206974"/>
        </c:manualLayout>
      </c:layout>
      <c:barChart>
        <c:barDir val="col"/>
        <c:grouping val="percentStacked"/>
        <c:varyColors val="0"/>
        <c:ser>
          <c:idx val="0"/>
          <c:order val="0"/>
          <c:tx>
            <c:strRef>
              <c:f>'Table 3 Weight 3 Sep22'!$A$21</c:f>
              <c:strCache/>
            </c:strRef>
          </c:tx>
          <c:spPr>
            <a:solidFill>
              <a:srgbClr val="4F81BD"/>
            </a:solidFill>
            <a:ln>
              <a:noFill/>
              <a:round/>
            </a:ln>
            <a:effectLst/>
          </c:spPr>
          <c:invertIfNegative val="0"/>
          <c:dPt>
            <c:idx val="3"/>
            <c:bubble3D val="0"/>
            <c:invertIfNegative val="0"/>
            <c:spPr>
              <a:solidFill>
                <a:srgbClr val="4F81BD"/>
              </a:solidFill>
              <a:ln>
                <a:noFill/>
                <a:round/>
              </a:ln>
              <a:effectLst/>
            </c:spPr>
          </c:dPt>
          <c:dLbls>
            <c:dLbl>
              <c:idx val="3"/>
              <c:numFmt formatCode="0.0%" sourceLinked="0"/>
              <c:spPr>
                <a:solidFill>
                  <a:srgbClr val="FFFFFF"/>
                </a:solid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dLbl>
            <c:spPr>
              <a:solidFill>
                <a:srgbClr val="FFFFFF"/>
              </a:solid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'Table 3 Weight 3 Sep22'!$B$24:$E$24,'Table 3 Weight 3 Sep22'!$J$24:$K$24,'Table 3 Weight 3 Sep22'!$M$24:$N$24</c:f>
              <c:strCache/>
            </c:strRef>
          </c:cat>
          <c:val>
            <c:numRef>
              <c:f>'Table 3 Weight 3 Sep22'!$B$21:$E$21,'Table 3 Weight 3 Sep22'!$J$21:$K$21,'Table 3 Weight 3 Sep22'!$M$21:$N$21</c:f>
              <c:numCache/>
            </c:numRef>
          </c:val>
        </c:ser>
        <c:ser>
          <c:idx val="1"/>
          <c:order val="1"/>
          <c:tx>
            <c:strRef>
              <c:f>'Table 3 Weight 3 Sep22'!$A$22</c:f>
              <c:strCache/>
            </c:strRef>
          </c:tx>
          <c:spPr>
            <a:solidFill>
              <a:srgbClr val="C0504D"/>
            </a:solidFill>
            <a:ln>
              <a:noFill/>
              <a:round/>
            </a:ln>
            <a:effectLst/>
          </c:spPr>
          <c:invertIfNegative val="0"/>
          <c:dPt>
            <c:idx val="4"/>
            <c:bubble3D val="0"/>
            <c:invertIfNegative val="0"/>
            <c:spPr>
              <a:solidFill>
                <a:srgbClr val="C0504D"/>
              </a:solidFill>
              <a:ln>
                <a:noFill/>
                <a:round/>
              </a:ln>
              <a:effectLst/>
            </c:spPr>
          </c:dPt>
          <c:dLbls>
            <c:dLbl>
              <c:idx val="4"/>
              <c:delete val="1"/>
            </c:dLbl>
            <c:spPr>
              <a:solidFill>
                <a:srgbClr val="FFFFFF"/>
              </a:solid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'Table 3 Weight 3 Sep22'!$B$24:$E$24,'Table 3 Weight 3 Sep22'!$J$24:$K$24,'Table 3 Weight 3 Sep22'!$M$24:$N$24</c:f>
              <c:strCache/>
            </c:strRef>
          </c:cat>
          <c:val>
            <c:numRef>
              <c:f>'Table 3 Weight 3 Sep22'!$B$22:$E$22,'Table 3 Weight 3 Sep22'!$J$22:$K$22,'Table 3 Weight 3 Sep22'!$M$22:$N$22</c:f>
              <c:numCache/>
            </c:numRef>
          </c:val>
        </c:ser>
        <c:ser>
          <c:idx val="4"/>
          <c:order val="2"/>
          <c:tx>
            <c:strRef>
              <c:f>'Table 3 Weight 3 Sep22'!$A$23</c:f>
              <c:strCache/>
            </c:strRef>
          </c:tx>
          <c:spPr>
            <a:solidFill>
              <a:srgbClr val="00B050"/>
            </a:solidFill>
            <a:ln>
              <a:noFill/>
              <a:round/>
            </a:ln>
            <a:effectLst/>
          </c:spPr>
          <c:invertIfNegative val="0"/>
          <c:dLbls>
            <c:dLbl>
              <c:idx val="1"/>
              <c:delete val="1"/>
            </c:dLbl>
            <c:dLbl>
              <c:idx val="2"/>
              <c:delete val="1"/>
            </c:dLbl>
            <c:dLbl>
              <c:idx val="3"/>
              <c:delete val="1"/>
            </c:dLbl>
            <c:dLbl>
              <c:idx val="5"/>
              <c:delete val="1"/>
            </c:dLbl>
            <c:dLbl>
              <c:idx val="6"/>
              <c:delete val="1"/>
            </c:dLbl>
            <c:dLbl>
              <c:idx val="7"/>
              <c:delete val="1"/>
            </c:dLbl>
            <c:spPr>
              <a:solidFill>
                <a:srgbClr val="FFFFFF"/>
              </a:solid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'Table 3 Weight 3 Sep22'!$B$24:$E$24,'Table 3 Weight 3 Sep22'!$J$24:$K$24,'Table 3 Weight 3 Sep22'!$M$24:$N$24</c:f>
              <c:strCache/>
            </c:strRef>
          </c:cat>
          <c:val>
            <c:numRef>
              <c:f>'Table 3 Weight 3 Sep22'!$B$23:$E$23,'Table 3 Weight 3 Sep22'!$J$23:$K$23,'Table 3 Weight 3 Sep22'!$M$23:$N$23</c:f>
              <c:numCache/>
            </c:numRef>
          </c:val>
        </c:ser>
        <c:dLbls>
          <c:showLegendKey val="0"/>
          <c:showVal val="0"/>
          <c:showCatName val="0"/>
          <c:showSerName val="0"/>
          <c:showPercent val="0"/>
          <c:showBubbleSize val="0"/>
          <c:showLeaderLines val="0"/>
        </c:dLbls>
        <c:gapWidth val="150"/>
        <c:overlap val="100"/>
        <c:axId val="237344672"/>
        <c:axId val="237229440"/>
      </c:barChart>
      <c:catAx>
        <c:axId val="237344672"/>
        <c:scaling>
          <c:orientation val="minMax"/>
        </c:scaling>
        <c:delete val="0"/>
        <c:axPos val="b"/>
        <c:title>
          <c:tx>
            <c:rich>
              <a:bodyPr rot="0" vert="horz"/>
              <a:lstStyle/>
              <a:p>
                <a:pPr algn="ctr">
                  <a:defRPr lang="en-GB" b="1" i="0" sz="1000" baseline="0">
                    <a:solidFill>
                      <a:srgbClr val="595959"/>
                    </a:solidFill>
                    <a:latin typeface="+mn-lt"/>
                    <a:ea typeface="+mn-lt"/>
                    <a:cs typeface="+mn-lt"/>
                  </a:defRPr>
                </a:pPr>
                <a:r>
                  <a:rPr lang="en-GB" b="1" i="0" sz="1000" baseline="0">
                    <a:solidFill>
                      <a:srgbClr val="595959"/>
                    </a:solidFill>
                  </a:rPr>
                  <a:t>League table and main vs subject table</a:t>
                </a:r>
              </a:p>
            </c:rich>
          </c:tx>
          <c:layout/>
          <c:overlay val="0"/>
          <c:spPr>
            <a:noFill/>
            <a:ln>
              <a:noFill/>
              <a:round/>
            </a:ln>
            <a:effectLst/>
          </c:spPr>
          <c:txPr>
            <a:bodyPr/>
            <a:lstStyle/>
            <a:p>
              <a:pPr algn="ctr">
                <a:defRPr lang="en-GB" b="1" i="0" sz="1000" baseline="0">
                  <a:solidFill>
                    <a:srgbClr val="595959"/>
                  </a:solidFill>
                  <a:latin typeface="+mn-lt"/>
                  <a:ea typeface="+mn-lt"/>
                  <a:cs typeface="+mn-lt"/>
                </a:defRPr>
              </a:pPr>
            </a:p>
          </c:txPr>
        </c:title>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237229440"/>
        <c:crosses val="autoZero"/>
        <c:auto val="1"/>
        <c:lblAlgn val="ctr"/>
        <c:lblOffset val="100"/>
        <c:noMultiLvlLbl val="0"/>
        <c:tickMarkSkip val="1"/>
      </c:catAx>
      <c:valAx>
        <c:axId val="237229440"/>
        <c:scaling>
          <c:orientation val="minMax"/>
        </c:scaling>
        <c:delete val="0"/>
        <c:axPos val="l"/>
        <c:majorGridlines>
          <c:spPr>
            <a:ln w="9525">
              <a:solidFill>
                <a:srgbClr val="D9D9D9"/>
              </a:solidFill>
              <a:prstDash val="solid"/>
              <a:round/>
            </a:ln>
          </c:spPr>
        </c:majorGridlines>
        <c:title>
          <c:tx>
            <c:rich>
              <a:bodyPr rot="-5400000" vert="horz"/>
              <a:lstStyle/>
              <a:p>
                <a:pPr algn="ctr">
                  <a:defRPr lang="en-GB" b="1" i="0" sz="1000" baseline="0">
                    <a:solidFill>
                      <a:srgbClr val="595959"/>
                    </a:solidFill>
                    <a:latin typeface="+mn-lt"/>
                    <a:ea typeface="+mn-lt"/>
                    <a:cs typeface="+mn-lt"/>
                  </a:defRPr>
                </a:pPr>
                <a:r>
                  <a:rPr lang="en-GB" b="1" i="0" sz="1000" baseline="0">
                    <a:solidFill>
                      <a:srgbClr val="595959"/>
                    </a:solidFill>
                  </a:rPr>
                  <a:t>Weighting</a:t>
                </a:r>
              </a:p>
            </c:rich>
          </c:tx>
          <c:layout/>
          <c:overlay val="0"/>
          <c:spPr>
            <a:noFill/>
            <a:ln>
              <a:noFill/>
              <a:round/>
            </a:ln>
            <a:effectLst/>
          </c:spPr>
          <c:txPr>
            <a:bodyPr/>
            <a:lstStyle/>
            <a:p>
              <a:pPr algn="ctr">
                <a:defRPr lang="en-GB" b="1" i="0" sz="1000" baseline="0">
                  <a:solidFill>
                    <a:srgbClr val="595959"/>
                  </a:solidFill>
                  <a:latin typeface="+mn-lt"/>
                  <a:ea typeface="+mn-lt"/>
                  <a:cs typeface="+mn-lt"/>
                </a:defRPr>
              </a:pPr>
            </a:p>
          </c:txPr>
        </c:title>
        <c:numFmt formatCode="0%"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237344672"/>
        <c:crosses val="autoZero"/>
        <c:crossBetween val="between"/>
      </c:valAx>
      <c:spPr>
        <a:noFill/>
        <a:ln>
          <a:noFill/>
          <a:round/>
        </a:ln>
        <a:effectLst/>
      </c:spPr>
    </c:plotArea>
    <c:legend>
      <c:legendPos val="t"/>
      <c:layout/>
      <c:overlay val="0"/>
      <c:spPr>
        <a:noFill/>
        <a:ln>
          <a:noFill/>
          <a:round/>
        </a:ln>
        <a:effectLst/>
      </c:spPr>
      <c:txPr>
        <a:bodyPr/>
        <a:lstStyle/>
        <a:p>
          <a:pPr>
            <a:defRPr b="0" sz="1100" baseline="0">
              <a:solidFill>
                <a:srgbClr val="595959"/>
              </a:solidFill>
              <a:latin typeface="+mn-lt"/>
              <a:ea typeface="+mn-lt"/>
              <a:cs typeface="+mn-lt"/>
            </a:defRPr>
          </a:pPr>
        </a:p>
      </c:txPr>
    </c:legend>
    <c:plotVisOnly val="1"/>
    <c:dispBlanksAs val="gap"/>
  </c:chart>
  <c:spPr>
    <a:solidFill>
      <a:srgbClr val="FFFFFF"/>
    </a:solidFill>
    <a:ln w="9525">
      <a:solidFill>
        <a:srgbClr val="00000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userShapes r:id="rId3"/>
</c:chartSpace>
</file>

<file path=xl/charts/chart4.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b="1" sz="1600" baseline="0">
                <a:solidFill>
                  <a:srgbClr val="595959"/>
                </a:solidFill>
                <a:latin typeface="+mn-lt"/>
                <a:ea typeface="+mn-lt"/>
                <a:cs typeface="+mn-lt"/>
              </a:defRPr>
            </a:pPr>
            <a:r>
              <a:rPr b="1" sz="1600" baseline="0">
                <a:solidFill>
                  <a:srgbClr val="595959"/>
                </a:solidFill>
              </a:rPr>
              <a:t>Weighting</a:t>
            </a:r>
            <a:r>
              <a:rPr b="1" sz="1600" baseline="0">
                <a:solidFill>
                  <a:srgbClr val="595959"/>
                </a:solidFill>
              </a:rPr>
              <a:t> contribution mapped for CUG 2020 subjects</a:t>
            </a:r>
          </a:p>
        </c:rich>
      </c:tx>
      <c:layout/>
      <c:overlay val="0"/>
      <c:spPr>
        <a:noFill/>
        <a:ln>
          <a:noFill/>
          <a:round/>
        </a:ln>
        <a:effectLst/>
      </c:spPr>
      <c:txPr>
        <a:bodyPr/>
        <a:lstStyle/>
        <a:p>
          <a:pPr algn="ctr">
            <a:defRPr b="1" sz="1600" baseline="0">
              <a:solidFill>
                <a:srgbClr val="595959"/>
              </a:solidFill>
              <a:latin typeface="+mn-lt"/>
              <a:ea typeface="+mn-lt"/>
              <a:cs typeface="+mn-lt"/>
            </a:defRPr>
          </a:pPr>
        </a:p>
      </c:txPr>
    </c:title>
    <c:autoTitleDeleted val="0"/>
    <c:plotArea>
      <c:layout>
        <c:manualLayout>
          <c:layoutTarget val="inner"/>
          <c:xMode val="edge"/>
          <c:yMode val="edge"/>
          <c:x val="0.0767968452261761"/>
          <c:y val="0.23351293352481886"/>
          <c:w val="0.9081635047874963"/>
          <c:h val="0.67339837237326472"/>
        </c:manualLayout>
      </c:layout>
      <c:barChart>
        <c:barDir val="col"/>
        <c:grouping val="percentStacked"/>
        <c:varyColors val="0"/>
        <c:ser>
          <c:idx val="2"/>
          <c:order val="0"/>
          <c:tx>
            <c:strRef>
              <c:f>'Table 3 Weight 3 Sep22'!$A$51</c:f>
              <c:strCache/>
            </c:strRef>
          </c:tx>
          <c:spPr>
            <a:solidFill>
              <a:srgbClr val="578ED5"/>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multiLvlStrRef>
              <c:f>'Table 3 Weight 3 Sep22'!$B$55:$I$56</c:f>
              <c:multiLvlStrCache>
                <c:ptCount val="7"/>
                <c:lvl>
                  <c:pt idx="0">
                    <c:v>Anatomy &amp; Physiology</c:v>
                  </c:pt>
                  <c:pt idx="1">
                    <c:v>Biological Sciences</c:v>
                  </c:pt>
                  <c:pt idx="2">
                    <c:v>Medicine</c:v>
                  </c:pt>
                  <c:pt idx="3">
                    <c:v>Nursing</c:v>
                  </c:pt>
                  <c:pt idx="4">
                    <c:v>Medical Technology</c:v>
                  </c:pt>
                  <c:pt idx="5">
                    <c:v>Physiotherapy</c:v>
                  </c:pt>
                  <c:pt idx="6">
                    <c:v>Social Work</c:v>
                  </c:pt>
                </c:lvl>
                <c:lvl>
                  <c:pt idx="0">
                    <c:v>St George's</c:v>
                  </c:pt>
                  <c:pt idx="3">
                    <c:v>Kingston-St George's</c:v>
                  </c:pt>
                </c:lvl>
              </c:multiLvlStrCache>
            </c:multiLvlStrRef>
          </c:cat>
          <c:val>
            <c:numRef>
              <c:f>'Table 3 Weight 3 Sep22'!$B$51:$I$51</c:f>
              <c:numCache/>
            </c:numRef>
          </c:val>
        </c:ser>
        <c:ser>
          <c:idx val="0"/>
          <c:order val="1"/>
          <c:tx>
            <c:strRef>
              <c:f>'Table 3 Weight 3 Sep22'!$A$52</c:f>
              <c:strCache/>
            </c:strRef>
          </c:tx>
          <c:spPr>
            <a:solidFill>
              <a:srgbClr val="8DB3E4"/>
            </a:solidFill>
            <a:ln>
              <a:solidFill>
                <a:srgbClr val="00B0F0"/>
              </a:solidFill>
              <a:prstDash val="solid"/>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multiLvlStrRef>
              <c:f>'Table 3 Weight 3 Sep22'!$B$55:$I$56</c:f>
              <c:multiLvlStrCache>
                <c:ptCount val="7"/>
                <c:lvl>
                  <c:pt idx="0">
                    <c:v>Anatomy &amp; Physiology</c:v>
                  </c:pt>
                  <c:pt idx="1">
                    <c:v>Biological Sciences</c:v>
                  </c:pt>
                  <c:pt idx="2">
                    <c:v>Medicine</c:v>
                  </c:pt>
                  <c:pt idx="3">
                    <c:v>Nursing</c:v>
                  </c:pt>
                  <c:pt idx="4">
                    <c:v>Medical Technology</c:v>
                  </c:pt>
                  <c:pt idx="5">
                    <c:v>Physiotherapy</c:v>
                  </c:pt>
                  <c:pt idx="6">
                    <c:v>Social Work</c:v>
                  </c:pt>
                </c:lvl>
                <c:lvl>
                  <c:pt idx="0">
                    <c:v>St George's</c:v>
                  </c:pt>
                  <c:pt idx="3">
                    <c:v>Kingston-St George's</c:v>
                  </c:pt>
                </c:lvl>
              </c:multiLvlStrCache>
            </c:multiLvlStrRef>
          </c:cat>
          <c:val>
            <c:numRef>
              <c:f>'Table 3 Weight 3 Sep22'!$B$52:$I$52</c:f>
              <c:numCache/>
            </c:numRef>
          </c:val>
        </c:ser>
        <c:ser>
          <c:idx val="4"/>
          <c:order val="2"/>
          <c:tx>
            <c:strRef>
              <c:f>'Table 3 Weight 3 Sep22'!$A$53</c:f>
              <c:strCache/>
            </c:strRef>
          </c:tx>
          <c:spPr>
            <a:solidFill>
              <a:srgbClr val="C6DBF2"/>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multiLvlStrRef>
              <c:f>'Table 3 Weight 3 Sep22'!$B$55:$I$56</c:f>
              <c:multiLvlStrCache>
                <c:ptCount val="7"/>
                <c:lvl>
                  <c:pt idx="0">
                    <c:v>Anatomy &amp; Physiology</c:v>
                  </c:pt>
                  <c:pt idx="1">
                    <c:v>Biological Sciences</c:v>
                  </c:pt>
                  <c:pt idx="2">
                    <c:v>Medicine</c:v>
                  </c:pt>
                  <c:pt idx="3">
                    <c:v>Nursing</c:v>
                  </c:pt>
                  <c:pt idx="4">
                    <c:v>Medical Technology</c:v>
                  </c:pt>
                  <c:pt idx="5">
                    <c:v>Physiotherapy</c:v>
                  </c:pt>
                  <c:pt idx="6">
                    <c:v>Social Work</c:v>
                  </c:pt>
                </c:lvl>
                <c:lvl>
                  <c:pt idx="0">
                    <c:v>St George's</c:v>
                  </c:pt>
                  <c:pt idx="3">
                    <c:v>Kingston-St George's</c:v>
                  </c:pt>
                </c:lvl>
              </c:multiLvlStrCache>
            </c:multiLvlStrRef>
          </c:cat>
          <c:val>
            <c:numRef>
              <c:f>'Table 3 Weight 3 Sep22'!$B$53:$I$53</c:f>
              <c:numCache/>
            </c:numRef>
          </c:val>
        </c:ser>
        <c:ser>
          <c:idx val="1"/>
          <c:order val="3"/>
          <c:tx>
            <c:strRef>
              <c:f>'Table 3 Weight 3 Sep22'!$A$54</c:f>
              <c:strCache/>
            </c:strRef>
          </c:tx>
          <c:spPr>
            <a:solidFill>
              <a:srgbClr val="C0504D"/>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multiLvlStrRef>
              <c:f>'Table 3 Weight 3 Sep22'!$B$55:$I$56</c:f>
              <c:multiLvlStrCache>
                <c:ptCount val="7"/>
                <c:lvl>
                  <c:pt idx="0">
                    <c:v>Anatomy &amp; Physiology</c:v>
                  </c:pt>
                  <c:pt idx="1">
                    <c:v>Biological Sciences</c:v>
                  </c:pt>
                  <c:pt idx="2">
                    <c:v>Medicine</c:v>
                  </c:pt>
                  <c:pt idx="3">
                    <c:v>Nursing</c:v>
                  </c:pt>
                  <c:pt idx="4">
                    <c:v>Medical Technology</c:v>
                  </c:pt>
                  <c:pt idx="5">
                    <c:v>Physiotherapy</c:v>
                  </c:pt>
                  <c:pt idx="6">
                    <c:v>Social Work</c:v>
                  </c:pt>
                </c:lvl>
                <c:lvl>
                  <c:pt idx="0">
                    <c:v>St George's</c:v>
                  </c:pt>
                  <c:pt idx="3">
                    <c:v>Kingston-St George's</c:v>
                  </c:pt>
                </c:lvl>
              </c:multiLvlStrCache>
            </c:multiLvlStrRef>
          </c:cat>
          <c:val>
            <c:numRef>
              <c:f>'Table 3 Weight 3 Sep22'!$B$54:$I$54</c:f>
              <c:numCache/>
            </c:numRef>
          </c:val>
        </c:ser>
        <c:dLbls>
          <c:showLegendKey val="0"/>
          <c:showVal val="0"/>
          <c:showCatName val="0"/>
          <c:showSerName val="0"/>
          <c:showPercent val="0"/>
          <c:showBubbleSize val="0"/>
          <c:showLeaderLines val="0"/>
        </c:dLbls>
        <c:gapWidth val="150"/>
        <c:overlap val="100"/>
        <c:axId val="429546872"/>
        <c:axId val="429612480"/>
      </c:barChart>
      <c:catAx>
        <c:axId val="429546872"/>
        <c:scaling>
          <c:orientation val="minMax"/>
        </c:scaling>
        <c:delete val="0"/>
        <c:axPos val="b"/>
        <c:title>
          <c:tx>
            <c:rich>
              <a:bodyPr rot="0" vert="horz"/>
              <a:lstStyle/>
              <a:p>
                <a:pPr algn="ctr">
                  <a:defRPr lang="en-GB" b="1" i="0" sz="1000" baseline="0">
                    <a:solidFill>
                      <a:srgbClr val="595959"/>
                    </a:solidFill>
                    <a:latin typeface="+mn-lt"/>
                    <a:ea typeface="+mn-lt"/>
                    <a:cs typeface="+mn-lt"/>
                  </a:defRPr>
                </a:pPr>
                <a:r>
                  <a:rPr lang="en-GB" b="1" i="0" sz="1000" baseline="0">
                    <a:solidFill>
                      <a:srgbClr val="595959"/>
                    </a:solidFill>
                  </a:rPr>
                  <a:t>Subject tables</a:t>
                </a:r>
              </a:p>
            </c:rich>
          </c:tx>
          <c:layout/>
          <c:overlay val="0"/>
          <c:spPr>
            <a:noFill/>
            <a:ln>
              <a:noFill/>
              <a:round/>
            </a:ln>
            <a:effectLst/>
          </c:spPr>
          <c:txPr>
            <a:bodyPr/>
            <a:lstStyle/>
            <a:p>
              <a:pPr algn="ctr">
                <a:defRPr lang="en-GB" b="1" i="0" sz="1000" baseline="0">
                  <a:solidFill>
                    <a:srgbClr val="595959"/>
                  </a:solidFill>
                  <a:latin typeface="+mn-lt"/>
                  <a:ea typeface="+mn-lt"/>
                  <a:cs typeface="+mn-lt"/>
                </a:defRPr>
              </a:pPr>
            </a:p>
          </c:txPr>
        </c:title>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429612480"/>
        <c:crosses val="autoZero"/>
        <c:auto val="1"/>
        <c:lblAlgn val="ctr"/>
        <c:lblOffset val="100"/>
        <c:noMultiLvlLbl val="0"/>
        <c:tickMarkSkip val="1"/>
      </c:catAx>
      <c:valAx>
        <c:axId val="429612480"/>
        <c:scaling>
          <c:orientation val="minMax"/>
        </c:scaling>
        <c:delete val="0"/>
        <c:axPos val="l"/>
        <c:majorGridlines>
          <c:spPr>
            <a:ln w="9525">
              <a:solidFill>
                <a:srgbClr val="D9D9D9"/>
              </a:solidFill>
              <a:prstDash val="solid"/>
              <a:round/>
            </a:ln>
          </c:spPr>
        </c:majorGridlines>
        <c:title>
          <c:tx>
            <c:rich>
              <a:bodyPr rot="-5400000" vert="horz"/>
              <a:lstStyle/>
              <a:p>
                <a:pPr algn="ctr">
                  <a:defRPr lang="en-GB" b="1" i="0" sz="1000" baseline="0">
                    <a:solidFill>
                      <a:srgbClr val="595959"/>
                    </a:solidFill>
                    <a:latin typeface="+mn-lt"/>
                    <a:ea typeface="+mn-lt"/>
                    <a:cs typeface="+mn-lt"/>
                  </a:defRPr>
                </a:pPr>
                <a:r>
                  <a:rPr lang="en-GB" b="1" i="0" sz="1000" baseline="0">
                    <a:solidFill>
                      <a:srgbClr val="595959"/>
                    </a:solidFill>
                  </a:rPr>
                  <a:t>Weighting</a:t>
                </a:r>
              </a:p>
            </c:rich>
          </c:tx>
          <c:layout/>
          <c:overlay val="0"/>
          <c:spPr>
            <a:noFill/>
            <a:ln>
              <a:noFill/>
              <a:round/>
            </a:ln>
            <a:effectLst/>
          </c:spPr>
          <c:txPr>
            <a:bodyPr/>
            <a:lstStyle/>
            <a:p>
              <a:pPr algn="ctr">
                <a:defRPr lang="en-GB" b="1" i="0" sz="1000" baseline="0">
                  <a:solidFill>
                    <a:srgbClr val="595959"/>
                  </a:solidFill>
                  <a:latin typeface="+mn-lt"/>
                  <a:ea typeface="+mn-lt"/>
                  <a:cs typeface="+mn-lt"/>
                </a:defRPr>
              </a:pPr>
            </a:p>
          </c:txPr>
        </c:title>
        <c:numFmt formatCode="0%"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429546872"/>
        <c:crosses val="autoZero"/>
        <c:crossBetween val="between"/>
      </c:valAx>
      <c:spPr>
        <a:noFill/>
        <a:ln>
          <a:noFill/>
          <a:round/>
        </a:ln>
        <a:effectLst/>
      </c:spPr>
    </c:plotArea>
    <c:legend>
      <c:legendPos val="t"/>
      <c:layout/>
      <c:overlay val="0"/>
      <c:spPr>
        <a:noFill/>
        <a:ln>
          <a:noFill/>
          <a:round/>
        </a:ln>
        <a:effectLst/>
      </c:spPr>
      <c:txPr>
        <a:bodyPr/>
        <a:lstStyle/>
        <a:p>
          <a:pPr>
            <a:defRPr b="0" sz="1100" baseline="0">
              <a:solidFill>
                <a:srgbClr val="595959"/>
              </a:solidFill>
              <a:latin typeface="+mn-lt"/>
              <a:ea typeface="+mn-lt"/>
              <a:cs typeface="+mn-lt"/>
            </a:defRPr>
          </a:pPr>
        </a:p>
      </c:txPr>
    </c:legend>
    <c:plotVisOnly val="1"/>
    <c:dispBlanksAs val="gap"/>
  </c:chart>
  <c:spPr>
    <a:solidFill>
      <a:srgbClr val="FFFFFF"/>
    </a:solidFill>
    <a:ln w="9525">
      <a:solidFill>
        <a:srgbClr val="00000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userShapes r:id="rId3"/>
</c:chartSpace>
</file>

<file path=xl/charts/chart5.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b="1" sz="1600" baseline="0">
                <a:solidFill>
                  <a:srgbClr val="333333"/>
                </a:solidFill>
              </a:defRPr>
            </a:pPr>
            <a:r>
              <a:rPr b="1" sz="1600" baseline="0">
                <a:solidFill>
                  <a:srgbClr val="595959"/>
                </a:solidFill>
              </a:rPr>
              <a:t>Graph 1 : Weighting</a:t>
            </a:r>
            <a:r>
              <a:rPr b="1" sz="1600" baseline="0">
                <a:solidFill>
                  <a:srgbClr val="595959"/>
                </a:solidFill>
              </a:rPr>
              <a:t> contribution mapped into domains of Education (</a:t>
            </a:r>
            <a:r>
              <a:rPr b="1" sz="1600" baseline="0">
                <a:solidFill>
                  <a:srgbClr val="00B0F0"/>
                </a:solidFill>
              </a:rPr>
              <a:t>NSS separately identified</a:t>
            </a:r>
            <a:r>
              <a:rPr b="1" sz="1600" baseline="0">
                <a:solidFill>
                  <a:srgbClr val="595959"/>
                </a:solidFill>
              </a:rPr>
              <a:t>), 
</a:t>
            </a:r>
            <a:r>
              <a:rPr b="1" sz="1600" baseline="0">
                <a:solidFill>
                  <a:srgbClr val="333333"/>
                </a:solidFill>
              </a:rPr>
              <a:t>Research and Finance</a:t>
            </a:r>
          </a:p>
        </c:rich>
      </c:tx>
      <c:layout/>
      <c:overlay val="0"/>
      <c:spPr>
        <a:noFill/>
        <a:ln>
          <a:noFill/>
          <a:round/>
        </a:ln>
        <a:effectLst/>
      </c:spPr>
      <c:txPr>
        <a:bodyPr/>
        <a:lstStyle/>
        <a:p>
          <a:pPr algn="ctr">
            <a:defRPr b="1" sz="1600" baseline="0">
              <a:solidFill>
                <a:srgbClr val="333333"/>
              </a:solidFill>
            </a:defRPr>
          </a:pPr>
        </a:p>
      </c:txPr>
    </c:title>
    <c:autoTitleDeleted val="0"/>
    <c:plotArea>
      <c:layout>
        <c:manualLayout>
          <c:layoutTarget val="inner"/>
          <c:xMode val="edge"/>
          <c:yMode val="edge"/>
          <c:x val="0.0767968452261761"/>
          <c:y val="0.23351293352481886"/>
          <c:w val="0.9081635047874963"/>
          <c:h val="0.67339837237326472"/>
        </c:manualLayout>
      </c:layout>
      <c:barChart>
        <c:barDir val="col"/>
        <c:grouping val="percentStacked"/>
        <c:varyColors val="0"/>
        <c:ser>
          <c:idx val="2"/>
          <c:order val="0"/>
          <c:tx>
            <c:strRef>
              <c:f>'Table 3 Weight 3 Sep22'!$A$28</c:f>
              <c:strCache/>
            </c:strRef>
          </c:tx>
          <c:spPr>
            <a:solidFill>
              <a:srgbClr val="00B0F0"/>
            </a:solidFill>
            <a:ln>
              <a:noFill/>
              <a:round/>
            </a:ln>
            <a:effectLst/>
          </c:spPr>
          <c:invertIfNegative val="0"/>
          <c:dLbls>
            <c:spPr>
              <a:solidFill>
                <a:srgbClr val="FFFFFF"/>
              </a:solid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numRef>
              <c:f>('Table 3 Weight 3 Sep22'!$B$28:$E$28,'Table 3 Weight 3 Sep22'!$J$28:$K$28,'Table 3 Weight 3 Sep22'!$M$28:$N$28)</c:f>
            </c:numRef>
          </c:cat>
          <c:val>
            <c:numRef>
              <c:f>'Table 3 Weight 3 Sep22'!$B$28:$E$28,'Table 3 Weight 3 Sep22'!$J$28:$K$28,'Table 3 Weight 3 Sep22'!$M$28:$N$28</c:f>
              <c:numCache/>
            </c:numRef>
          </c:val>
        </c:ser>
        <c:ser>
          <c:idx val="0"/>
          <c:order val="1"/>
          <c:tx>
            <c:strRef>
              <c:f>'Table 3 Weight 3 Sep22'!$A$29</c:f>
              <c:strCache/>
            </c:strRef>
          </c:tx>
          <c:spPr>
            <a:solidFill>
              <a:srgbClr val="4F81BD"/>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Sep22'!$B$24:$E$24,'Table 3 Weight 3 Sep22'!$J$24:$K$24,'Table 3 Weight 3 Sep22'!$M$24:$N$24</c:f>
              <c:strCache/>
            </c:strRef>
          </c:cat>
          <c:val>
            <c:numRef>
              <c:f>'Table 3 Weight 3 Sep22'!$B$29:$E$29,'Table 3 Weight 3 Sep22'!$J$29:$K$29,'Table 3 Weight 3 Sep22'!$M$29:$N$29</c:f>
              <c:numCache/>
            </c:numRef>
          </c:val>
        </c:ser>
        <c:ser>
          <c:idx val="1"/>
          <c:order val="2"/>
          <c:tx>
            <c:strRef>
              <c:f>'Table 3 Weight 3 Sep22'!$A$22</c:f>
              <c:strCache/>
            </c:strRef>
          </c:tx>
          <c:spPr>
            <a:solidFill>
              <a:srgbClr val="C0504D"/>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Sep22'!$B$24:$E$24,'Table 3 Weight 3 Sep22'!$J$24:$K$24,'Table 3 Weight 3 Sep22'!$M$24:$N$24</c:f>
              <c:strCache/>
            </c:strRef>
          </c:cat>
          <c:val>
            <c:numRef>
              <c:f>'Table 3 Weight 3 Sep22'!$B$22:$E$22,'Table 3 Weight 3 Sep22'!$J$22:$K$22,'Table 3 Weight 3 Sep22'!$M$22:$N$22</c:f>
              <c:numCache/>
            </c:numRef>
          </c:val>
        </c:ser>
        <c:ser>
          <c:idx val="4"/>
          <c:order val="3"/>
          <c:tx>
            <c:strRef>
              <c:f>'Table 3 Weight 3 Sep22'!$A$23</c:f>
              <c:strCache/>
            </c:strRef>
          </c:tx>
          <c:spPr>
            <a:solidFill>
              <a:srgbClr val="00B050"/>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Sep22'!$B$24:$E$24,'Table 3 Weight 3 Sep22'!$J$24:$K$24,'Table 3 Weight 3 Sep22'!$M$24:$N$24</c:f>
              <c:strCache/>
            </c:strRef>
          </c:cat>
          <c:val>
            <c:numRef>
              <c:f>'Table 3 Weight 3 Sep22'!$B$23:$E$23,'Table 3 Weight 3 Sep22'!$J$23:$K$23,'Table 3 Weight 3 Sep22'!$M$23:$N$23</c:f>
              <c:numCache/>
            </c:numRef>
          </c:val>
        </c:ser>
        <c:dLbls>
          <c:showLegendKey val="0"/>
          <c:showVal val="0"/>
          <c:showCatName val="0"/>
          <c:showSerName val="0"/>
          <c:showPercent val="0"/>
          <c:showBubbleSize val="0"/>
          <c:showLeaderLines val="0"/>
        </c:dLbls>
        <c:gapWidth val="150"/>
        <c:overlap val="100"/>
        <c:axId val="429594984"/>
        <c:axId val="429587384"/>
      </c:barChart>
      <c:catAx>
        <c:axId val="429594984"/>
        <c:scaling>
          <c:orientation val="minMax"/>
        </c:scaling>
        <c:delete val="0"/>
        <c:axPos val="b"/>
        <c:title>
          <c:tx>
            <c:rich>
              <a:bodyPr rot="0" vert="horz"/>
              <a:lstStyle/>
              <a:p>
                <a:pPr algn="ctr">
                  <a:defRPr lang="en-GB" b="1" i="0" sz="1000" baseline="0">
                    <a:solidFill>
                      <a:srgbClr val="595959"/>
                    </a:solidFill>
                    <a:latin typeface="+mn-lt"/>
                    <a:ea typeface="+mn-lt"/>
                    <a:cs typeface="+mn-lt"/>
                  </a:defRPr>
                </a:pPr>
                <a:r>
                  <a:rPr lang="en-GB" b="1" i="0" sz="1000" baseline="0">
                    <a:solidFill>
                      <a:srgbClr val="595959"/>
                    </a:solidFill>
                  </a:rPr>
                  <a:t>League table and main vs subject table</a:t>
                </a:r>
              </a:p>
            </c:rich>
          </c:tx>
          <c:layout/>
          <c:overlay val="0"/>
          <c:spPr>
            <a:noFill/>
            <a:ln>
              <a:noFill/>
              <a:round/>
            </a:ln>
            <a:effectLst/>
          </c:spPr>
          <c:txPr>
            <a:bodyPr/>
            <a:lstStyle/>
            <a:p>
              <a:pPr algn="ctr">
                <a:defRPr lang="en-GB" b="1" i="0" sz="1000" baseline="0">
                  <a:solidFill>
                    <a:srgbClr val="595959"/>
                  </a:solidFill>
                  <a:latin typeface="+mn-lt"/>
                  <a:ea typeface="+mn-lt"/>
                  <a:cs typeface="+mn-lt"/>
                </a:defRPr>
              </a:pPr>
            </a:p>
          </c:txPr>
        </c:title>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429587384"/>
        <c:crosses val="autoZero"/>
        <c:auto val="1"/>
        <c:lblAlgn val="ctr"/>
        <c:lblOffset val="100"/>
        <c:noMultiLvlLbl val="0"/>
        <c:tickMarkSkip val="1"/>
      </c:catAx>
      <c:valAx>
        <c:axId val="429587384"/>
        <c:scaling>
          <c:orientation val="minMax"/>
        </c:scaling>
        <c:delete val="0"/>
        <c:axPos val="l"/>
        <c:majorGridlines>
          <c:spPr>
            <a:ln w="9525">
              <a:solidFill>
                <a:srgbClr val="D9D9D9"/>
              </a:solidFill>
              <a:prstDash val="solid"/>
              <a:round/>
            </a:ln>
          </c:spPr>
        </c:majorGridlines>
        <c:title>
          <c:tx>
            <c:rich>
              <a:bodyPr rot="-5400000" vert="horz"/>
              <a:lstStyle/>
              <a:p>
                <a:pPr algn="ctr">
                  <a:defRPr lang="en-GB" b="1" i="0" sz="1000" baseline="0">
                    <a:solidFill>
                      <a:srgbClr val="595959"/>
                    </a:solidFill>
                    <a:latin typeface="+mn-lt"/>
                    <a:ea typeface="+mn-lt"/>
                    <a:cs typeface="+mn-lt"/>
                  </a:defRPr>
                </a:pPr>
                <a:r>
                  <a:rPr lang="en-GB" b="1" i="0" sz="1000" baseline="0">
                    <a:solidFill>
                      <a:srgbClr val="595959"/>
                    </a:solidFill>
                  </a:rPr>
                  <a:t>Weighting</a:t>
                </a:r>
              </a:p>
            </c:rich>
          </c:tx>
          <c:layout/>
          <c:overlay val="0"/>
          <c:spPr>
            <a:noFill/>
            <a:ln>
              <a:noFill/>
              <a:round/>
            </a:ln>
            <a:effectLst/>
          </c:spPr>
          <c:txPr>
            <a:bodyPr/>
            <a:lstStyle/>
            <a:p>
              <a:pPr algn="ctr">
                <a:defRPr lang="en-GB" b="1" i="0" sz="1000" baseline="0">
                  <a:solidFill>
                    <a:srgbClr val="595959"/>
                  </a:solidFill>
                  <a:latin typeface="+mn-lt"/>
                  <a:ea typeface="+mn-lt"/>
                  <a:cs typeface="+mn-lt"/>
                </a:defRPr>
              </a:pPr>
            </a:p>
          </c:txPr>
        </c:title>
        <c:numFmt formatCode="0%"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429594984"/>
        <c:crosses val="autoZero"/>
        <c:crossBetween val="between"/>
      </c:valAx>
      <c:spPr>
        <a:noFill/>
        <a:ln>
          <a:noFill/>
          <a:round/>
        </a:ln>
        <a:effectLst/>
      </c:spPr>
    </c:plotArea>
    <c:legend>
      <c:legendPos val="t"/>
      <c:layout/>
      <c:overlay val="0"/>
      <c:spPr>
        <a:noFill/>
        <a:ln>
          <a:noFill/>
          <a:round/>
        </a:ln>
        <a:effectLst/>
      </c:spPr>
      <c:txPr>
        <a:bodyPr/>
        <a:lstStyle/>
        <a:p>
          <a:pPr>
            <a:defRPr b="0" sz="1100" baseline="0">
              <a:solidFill>
                <a:srgbClr val="595959"/>
              </a:solidFill>
              <a:latin typeface="+mn-lt"/>
              <a:ea typeface="+mn-lt"/>
              <a:cs typeface="+mn-lt"/>
            </a:defRPr>
          </a:pPr>
        </a:p>
      </c:txPr>
    </c:legend>
    <c:plotVisOnly val="1"/>
    <c:dispBlanksAs val="gap"/>
  </c:chart>
  <c:spPr>
    <a:solidFill>
      <a:srgbClr val="FFFFFF"/>
    </a:solidFill>
    <a:ln w="9525">
      <a:solidFill>
        <a:srgbClr val="00000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userShapes r:id="rId3"/>
</c:chartSpace>
</file>

<file path=xl/charts/chart6.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b="1" sz="1600" baseline="0">
                <a:solidFill>
                  <a:srgbClr val="00CCFF"/>
                </a:solidFill>
              </a:defRPr>
            </a:pPr>
            <a:r>
              <a:rPr b="1" sz="1600" baseline="0">
                <a:solidFill>
                  <a:srgbClr val="595959"/>
                </a:solidFill>
              </a:rPr>
              <a:t>Weighting</a:t>
            </a:r>
            <a:r>
              <a:rPr b="1" sz="1600" baseline="0">
                <a:solidFill>
                  <a:srgbClr val="595959"/>
                </a:solidFill>
              </a:rPr>
              <a:t> contribution mapped into domains of Education 
</a:t>
            </a:r>
            <a:r>
              <a:rPr b="1" sz="1600" baseline="0">
                <a:solidFill>
                  <a:srgbClr val="333333"/>
                </a:solidFill>
              </a:rPr>
              <a:t>(</a:t>
            </a:r>
            <a:r>
              <a:rPr b="1" sz="1600" baseline="0">
                <a:solidFill>
                  <a:srgbClr val="00B0F0"/>
                </a:solidFill>
              </a:rPr>
              <a:t>Entry tariff separately identified</a:t>
            </a:r>
            <a:r>
              <a:rPr b="1" sz="1600" baseline="0">
                <a:solidFill>
                  <a:srgbClr val="00CCFF"/>
                </a:solidFill>
              </a:rPr>
              <a:t>), Research and Finance</a:t>
            </a:r>
          </a:p>
        </c:rich>
      </c:tx>
      <c:layout/>
      <c:overlay val="0"/>
      <c:spPr>
        <a:noFill/>
        <a:ln>
          <a:noFill/>
          <a:round/>
        </a:ln>
        <a:effectLst/>
      </c:spPr>
      <c:txPr>
        <a:bodyPr/>
        <a:lstStyle/>
        <a:p>
          <a:pPr algn="ctr">
            <a:defRPr b="1" sz="1600" baseline="0">
              <a:solidFill>
                <a:srgbClr val="00CCFF"/>
              </a:solidFill>
            </a:defRPr>
          </a:pPr>
        </a:p>
      </c:txPr>
    </c:title>
    <c:autoTitleDeleted val="0"/>
    <c:plotArea>
      <c:layout>
        <c:manualLayout>
          <c:layoutTarget val="inner"/>
          <c:xMode val="edge"/>
          <c:yMode val="edge"/>
          <c:x val="0.0767968452261761"/>
          <c:y val="0.23351293352481886"/>
          <c:w val="0.9081635047874963"/>
          <c:h val="0.67339837237326472"/>
        </c:manualLayout>
      </c:layout>
      <c:barChart>
        <c:barDir val="col"/>
        <c:grouping val="percentStacked"/>
        <c:varyColors val="0"/>
        <c:ser>
          <c:idx val="2"/>
          <c:order val="0"/>
          <c:tx>
            <c:strRef>
              <c:f>'Table 3 Weight 3 Sep22'!$A$44</c:f>
              <c:strCache/>
            </c:strRef>
          </c:tx>
          <c:spPr>
            <a:solidFill>
              <a:srgbClr val="00B0F0"/>
            </a:solidFill>
            <a:ln>
              <a:noFill/>
              <a:round/>
            </a:ln>
            <a:effectLst/>
          </c:spPr>
          <c:invertIfNegative val="0"/>
          <c:dLbls>
            <c:spPr>
              <a:solidFill>
                <a:srgbClr val="FFFFFF"/>
              </a:solid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'Table 3 Weight 3 Sep22'!$B$24:$E$24,'Table 3 Weight 3 Sep22'!$J$24:$K$24,'Table 3 Weight 3 Sep22'!$M$24:$N$24</c:f>
              <c:strCache/>
            </c:strRef>
          </c:cat>
          <c:val>
            <c:numRef>
              <c:f>'Table 3 Weight 3 Sep22'!$B$44:$E$44,'Table 3 Weight 3 Sep22'!$J$44:$K$44,'Table 3 Weight 3 Sep22'!$M$44:$N$44</c:f>
              <c:numCache/>
            </c:numRef>
          </c:val>
        </c:ser>
        <c:ser>
          <c:idx val="0"/>
          <c:order val="1"/>
          <c:tx>
            <c:strRef>
              <c:f>'Table 3 Weight 3 Sep22'!$A$45</c:f>
              <c:strCache/>
            </c:strRef>
          </c:tx>
          <c:spPr>
            <a:solidFill>
              <a:srgbClr val="4F81BD"/>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Sep22'!$B$24:$E$24,'Table 3 Weight 3 Sep22'!$J$24:$K$24,'Table 3 Weight 3 Sep22'!$M$24:$N$24</c:f>
              <c:strCache/>
            </c:strRef>
          </c:cat>
          <c:val>
            <c:numRef>
              <c:f>'Table 3 Weight 3 Sep22'!$B$45:$E$45,'Table 3 Weight 3 Sep22'!$J$45:$K$45,'Table 3 Weight 3 Sep22'!$M$45:$N$45</c:f>
              <c:numCache/>
            </c:numRef>
          </c:val>
        </c:ser>
        <c:ser>
          <c:idx val="1"/>
          <c:order val="2"/>
          <c:tx>
            <c:strRef>
              <c:f>'Table 3 Weight 3 Sep22'!$A$22</c:f>
              <c:strCache/>
            </c:strRef>
          </c:tx>
          <c:spPr>
            <a:solidFill>
              <a:srgbClr val="C0504D"/>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Sep22'!$B$24:$E$24,'Table 3 Weight 3 Sep22'!$J$24:$K$24,'Table 3 Weight 3 Sep22'!$M$24:$N$24</c:f>
              <c:strCache/>
            </c:strRef>
          </c:cat>
          <c:val>
            <c:numRef>
              <c:f>'Table 3 Weight 3 Sep22'!$B$22:$E$22,'Table 3 Weight 3 Sep22'!$J$22:$K$22,'Table 3 Weight 3 Sep22'!$M$22:$N$22</c:f>
              <c:numCache/>
            </c:numRef>
          </c:val>
        </c:ser>
        <c:ser>
          <c:idx val="4"/>
          <c:order val="3"/>
          <c:tx>
            <c:strRef>
              <c:f>'Table 3 Weight 3 Sep22'!$A$23</c:f>
              <c:strCache/>
            </c:strRef>
          </c:tx>
          <c:spPr>
            <a:solidFill>
              <a:srgbClr val="00B050"/>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Sep22'!$B$24:$E$24,'Table 3 Weight 3 Sep22'!$J$24:$K$24,'Table 3 Weight 3 Sep22'!$M$24:$N$24</c:f>
              <c:strCache/>
            </c:strRef>
          </c:cat>
          <c:val>
            <c:numRef>
              <c:f>'Table 3 Weight 3 Sep22'!$B$23:$E$23,'Table 3 Weight 3 Sep22'!$J$23:$K$23,'Table 3 Weight 3 Sep22'!$M$23:$N$23</c:f>
              <c:numCache/>
            </c:numRef>
          </c:val>
        </c:ser>
        <c:dLbls>
          <c:showLegendKey val="0"/>
          <c:showVal val="0"/>
          <c:showCatName val="0"/>
          <c:showSerName val="0"/>
          <c:showPercent val="0"/>
          <c:showBubbleSize val="0"/>
          <c:showLeaderLines val="0"/>
        </c:dLbls>
        <c:gapWidth val="150"/>
        <c:overlap val="100"/>
        <c:axId val="429586600"/>
        <c:axId val="429586208"/>
      </c:barChart>
      <c:catAx>
        <c:axId val="429586600"/>
        <c:scaling>
          <c:orientation val="minMax"/>
        </c:scaling>
        <c:delete val="0"/>
        <c:axPos val="b"/>
        <c:title>
          <c:tx>
            <c:rich>
              <a:bodyPr rot="0" vert="horz"/>
              <a:lstStyle/>
              <a:p>
                <a:pPr algn="ctr">
                  <a:defRPr lang="en-GB" b="1" i="0" sz="1000" baseline="0">
                    <a:solidFill>
                      <a:srgbClr val="595959"/>
                    </a:solidFill>
                    <a:latin typeface="+mn-lt"/>
                    <a:ea typeface="+mn-lt"/>
                    <a:cs typeface="+mn-lt"/>
                  </a:defRPr>
                </a:pPr>
                <a:r>
                  <a:rPr lang="en-GB" b="1" i="0" sz="1000" baseline="0">
                    <a:solidFill>
                      <a:srgbClr val="595959"/>
                    </a:solidFill>
                  </a:rPr>
                  <a:t>League table and main vs subject table</a:t>
                </a:r>
              </a:p>
            </c:rich>
          </c:tx>
          <c:layout/>
          <c:overlay val="0"/>
          <c:spPr>
            <a:noFill/>
            <a:ln>
              <a:noFill/>
              <a:round/>
            </a:ln>
            <a:effectLst/>
          </c:spPr>
          <c:txPr>
            <a:bodyPr/>
            <a:lstStyle/>
            <a:p>
              <a:pPr algn="ctr">
                <a:defRPr lang="en-GB" b="1" i="0" sz="1000" baseline="0">
                  <a:solidFill>
                    <a:srgbClr val="595959"/>
                  </a:solidFill>
                  <a:latin typeface="+mn-lt"/>
                  <a:ea typeface="+mn-lt"/>
                  <a:cs typeface="+mn-lt"/>
                </a:defRPr>
              </a:pPr>
            </a:p>
          </c:txPr>
        </c:title>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429586208"/>
        <c:crosses val="autoZero"/>
        <c:auto val="1"/>
        <c:lblAlgn val="ctr"/>
        <c:lblOffset val="100"/>
        <c:noMultiLvlLbl val="0"/>
        <c:tickMarkSkip val="1"/>
      </c:catAx>
      <c:valAx>
        <c:axId val="429586208"/>
        <c:scaling>
          <c:orientation val="minMax"/>
        </c:scaling>
        <c:delete val="0"/>
        <c:axPos val="l"/>
        <c:majorGridlines>
          <c:spPr>
            <a:ln w="9525">
              <a:solidFill>
                <a:srgbClr val="D9D9D9"/>
              </a:solidFill>
              <a:prstDash val="solid"/>
              <a:round/>
            </a:ln>
          </c:spPr>
        </c:majorGridlines>
        <c:title>
          <c:tx>
            <c:rich>
              <a:bodyPr rot="-5400000" vert="horz"/>
              <a:lstStyle/>
              <a:p>
                <a:pPr algn="ctr">
                  <a:defRPr lang="en-GB" b="1" i="0" sz="1000" baseline="0">
                    <a:solidFill>
                      <a:srgbClr val="595959"/>
                    </a:solidFill>
                    <a:latin typeface="+mn-lt"/>
                    <a:ea typeface="+mn-lt"/>
                    <a:cs typeface="+mn-lt"/>
                  </a:defRPr>
                </a:pPr>
                <a:r>
                  <a:rPr lang="en-GB" b="1" i="0" sz="1000" baseline="0">
                    <a:solidFill>
                      <a:srgbClr val="595959"/>
                    </a:solidFill>
                  </a:rPr>
                  <a:t>Weighting</a:t>
                </a:r>
              </a:p>
            </c:rich>
          </c:tx>
          <c:layout/>
          <c:overlay val="0"/>
          <c:spPr>
            <a:noFill/>
            <a:ln>
              <a:noFill/>
              <a:round/>
            </a:ln>
            <a:effectLst/>
          </c:spPr>
          <c:txPr>
            <a:bodyPr/>
            <a:lstStyle/>
            <a:p>
              <a:pPr algn="ctr">
                <a:defRPr lang="en-GB" b="1" i="0" sz="1000" baseline="0">
                  <a:solidFill>
                    <a:srgbClr val="595959"/>
                  </a:solidFill>
                  <a:latin typeface="+mn-lt"/>
                  <a:ea typeface="+mn-lt"/>
                  <a:cs typeface="+mn-lt"/>
                </a:defRPr>
              </a:pPr>
            </a:p>
          </c:txPr>
        </c:title>
        <c:numFmt formatCode="0%"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429586600"/>
        <c:crosses val="autoZero"/>
        <c:crossBetween val="between"/>
      </c:valAx>
      <c:spPr>
        <a:noFill/>
        <a:ln>
          <a:noFill/>
          <a:round/>
        </a:ln>
        <a:effectLst/>
      </c:spPr>
    </c:plotArea>
    <c:legend>
      <c:legendPos val="t"/>
      <c:layout/>
      <c:overlay val="0"/>
      <c:spPr>
        <a:noFill/>
        <a:ln>
          <a:noFill/>
          <a:round/>
        </a:ln>
        <a:effectLst/>
      </c:spPr>
      <c:txPr>
        <a:bodyPr/>
        <a:lstStyle/>
        <a:p>
          <a:pPr>
            <a:defRPr b="0" sz="1100" baseline="0">
              <a:solidFill>
                <a:srgbClr val="595959"/>
              </a:solidFill>
              <a:latin typeface="+mn-lt"/>
              <a:ea typeface="+mn-lt"/>
              <a:cs typeface="+mn-lt"/>
            </a:defRPr>
          </a:pPr>
        </a:p>
      </c:txPr>
    </c:legend>
    <c:plotVisOnly val="1"/>
    <c:dispBlanksAs val="gap"/>
  </c:chart>
  <c:spPr>
    <a:solidFill>
      <a:srgbClr val="FFFFFF"/>
    </a:solidFill>
    <a:ln w="9525">
      <a:solidFill>
        <a:srgbClr val="00000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userShapes r:id="rId3"/>
</c:chartSpace>
</file>

<file path=xl/charts/chart7.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b="1" sz="1600" baseline="0">
                <a:solidFill>
                  <a:srgbClr val="595959"/>
                </a:solidFill>
              </a:defRPr>
            </a:pPr>
            <a:r>
              <a:rPr b="1" sz="1600" baseline="0">
                <a:solidFill>
                  <a:srgbClr val="595959"/>
                </a:solidFill>
              </a:rPr>
              <a:t>Weighting</a:t>
            </a:r>
            <a:r>
              <a:rPr b="1" sz="1600" baseline="0">
                <a:solidFill>
                  <a:srgbClr val="595959"/>
                </a:solidFill>
              </a:rPr>
              <a:t> contribution mapped into metrics in the domain of Education - highlighting the contribution of </a:t>
            </a:r>
            <a:r>
              <a:rPr b="1" sz="1600" u="sng" baseline="0">
                <a:solidFill>
                  <a:srgbClr val="00B0F0"/>
                </a:solidFill>
              </a:rPr>
              <a:t>NSS</a:t>
            </a:r>
            <a:r>
              <a:rPr b="1" sz="1600" baseline="0">
                <a:solidFill>
                  <a:srgbClr val="00B0F0"/>
                </a:solidFill>
              </a:rPr>
              <a:t> </a:t>
            </a:r>
            <a:r>
              <a:rPr b="1" sz="1600" baseline="0">
                <a:solidFill>
                  <a:srgbClr val="595959"/>
                </a:solidFill>
              </a:rPr>
              <a:t>(deemed a T&amp;L metric) </a:t>
            </a:r>
          </a:p>
        </c:rich>
      </c:tx>
      <c:layout/>
      <c:overlay val="0"/>
      <c:spPr>
        <a:noFill/>
        <a:ln>
          <a:noFill/>
          <a:round/>
        </a:ln>
        <a:effectLst/>
      </c:spPr>
      <c:txPr>
        <a:bodyPr/>
        <a:lstStyle/>
        <a:p>
          <a:pPr algn="ctr">
            <a:defRPr b="1" sz="1600" baseline="0">
              <a:solidFill>
                <a:srgbClr val="595959"/>
              </a:solidFill>
            </a:defRPr>
          </a:pPr>
        </a:p>
      </c:txPr>
    </c:title>
    <c:autoTitleDeleted val="0"/>
    <c:plotArea>
      <c:layout>
        <c:manualLayout>
          <c:layoutTarget val="inner"/>
          <c:xMode val="edge"/>
          <c:yMode val="edge"/>
          <c:x val="0.0767968452261761"/>
          <c:y val="0.23351293352481886"/>
          <c:w val="0.9081635047874963"/>
          <c:h val="0.67339837237326472"/>
        </c:manualLayout>
      </c:layout>
      <c:barChart>
        <c:barDir val="col"/>
        <c:grouping val="stacked"/>
        <c:varyColors val="0"/>
        <c:ser>
          <c:idx val="2"/>
          <c:order val="0"/>
          <c:tx>
            <c:strRef>
              <c:f>'Table 3 Weight 3 Sep22'!$A$35</c:f>
              <c:strCache/>
            </c:strRef>
          </c:tx>
          <c:spPr>
            <a:solidFill>
              <a:srgbClr val="DDE7F2"/>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Sep22'!$B$32:$E$32,'Table 3 Weight 3 Sep22'!$J$32:$K$32,'Table 3 Weight 3 Sep22'!$M$32:$N$32</c:f>
              <c:strCache/>
            </c:strRef>
          </c:cat>
          <c:val>
            <c:numRef>
              <c:f>'Table 3 Weight 3 Sep22'!$B$35:$E$35,'Table 3 Weight 3 Sep22'!$J$35:$K$35,'Table 3 Weight 3 Sep22'!$M$35:$N$35</c:f>
              <c:numCache/>
            </c:numRef>
          </c:val>
        </c:ser>
        <c:ser>
          <c:idx val="0"/>
          <c:order val="1"/>
          <c:tx>
            <c:strRef>
              <c:f>'Table 3 Weight 3 Sep22'!$A$36</c:f>
              <c:strCache/>
            </c:strRef>
          </c:tx>
          <c:spPr>
            <a:solidFill>
              <a:srgbClr val="00B0F0"/>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Sep22'!$B$32:$E$32,'Table 3 Weight 3 Sep22'!$J$32:$K$32,'Table 3 Weight 3 Sep22'!$M$32:$N$32</c:f>
              <c:strCache/>
            </c:strRef>
          </c:cat>
          <c:val>
            <c:numRef>
              <c:f>'Table 3 Weight 3 Sep22'!$B$36:$E$36,'Table 3 Weight 3 Sep22'!$J$36:$K$36,'Table 3 Weight 3 Sep22'!$M$36:$N$36</c:f>
              <c:numCache/>
            </c:numRef>
          </c:val>
        </c:ser>
        <c:ser>
          <c:idx val="1"/>
          <c:order val="2"/>
          <c:tx>
            <c:strRef>
              <c:f>'Table 3 Weight 3 Sep22'!$A$37</c:f>
              <c:strCache/>
            </c:strRef>
          </c:tx>
          <c:spPr>
            <a:solidFill>
              <a:srgbClr val="B9CDE5"/>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Sep22'!$B$32:$E$32,'Table 3 Weight 3 Sep22'!$J$32:$K$32,'Table 3 Weight 3 Sep22'!$M$32:$N$32</c:f>
              <c:strCache/>
            </c:strRef>
          </c:cat>
          <c:val>
            <c:numRef>
              <c:f>'Table 3 Weight 3 Sep22'!$B$37:$E$37,'Table 3 Weight 3 Sep22'!$J$37:$K$37,'Table 3 Weight 3 Sep22'!$M$37:$N$37</c:f>
              <c:numCache/>
            </c:numRef>
          </c:val>
        </c:ser>
        <c:ser>
          <c:idx val="4"/>
          <c:order val="3"/>
          <c:tx>
            <c:strRef>
              <c:f>'Table 3 Weight 3 Sep22'!$A$38</c:f>
              <c:strCache/>
            </c:strRef>
          </c:tx>
          <c:spPr>
            <a:solidFill>
              <a:srgbClr val="8DB3E4"/>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Sep22'!$B$32:$E$32,'Table 3 Weight 3 Sep22'!$J$32:$K$32,'Table 3 Weight 3 Sep22'!$M$32:$N$32</c:f>
              <c:strCache/>
            </c:strRef>
          </c:cat>
          <c:val>
            <c:numRef>
              <c:f>'Table 3 Weight 3 Sep22'!$B$38:$E$38,'Table 3 Weight 3 Sep22'!$J$38:$K$38,'Table 3 Weight 3 Sep22'!$M$38:$N$38</c:f>
              <c:numCache/>
            </c:numRef>
          </c:val>
        </c:ser>
        <c:ser>
          <c:idx val="3"/>
          <c:order val="4"/>
          <c:tx>
            <c:strRef>
              <c:f>'Table 3 Weight 3 Sep22'!$A$39</c:f>
              <c:strCache/>
            </c:strRef>
          </c:tx>
          <c:spPr>
            <a:solidFill>
              <a:srgbClr val="97B4D8"/>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Sep22'!$B$32:$E$32,'Table 3 Weight 3 Sep22'!$J$32:$K$32,'Table 3 Weight 3 Sep22'!$M$32:$N$32</c:f>
              <c:strCache/>
            </c:strRef>
          </c:cat>
          <c:val>
            <c:numRef>
              <c:f>'Table 3 Weight 3 Sep22'!$B$39:$E$39,'Table 3 Weight 3 Sep22'!$J$39:$K$39,'Table 3 Weight 3 Sep22'!$M$39:$N$39</c:f>
              <c:numCache/>
            </c:numRef>
          </c:val>
        </c:ser>
        <c:ser>
          <c:idx val="5"/>
          <c:order val="5"/>
          <c:tx>
            <c:strRef>
              <c:f>'Table 3 Weight 3 Sep22'!$A$40</c:f>
              <c:strCache/>
            </c:strRef>
          </c:tx>
          <c:spPr>
            <a:solidFill>
              <a:srgbClr val="97B4D8"/>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Sep22'!$B$32:$E$32,'Table 3 Weight 3 Sep22'!$J$32:$K$32,'Table 3 Weight 3 Sep22'!$M$32:$N$32</c:f>
              <c:strCache/>
            </c:strRef>
          </c:cat>
          <c:val>
            <c:numRef>
              <c:f>'Table 3 Weight 3 Sep22'!$B$40:$E$40,'Table 3 Weight 3 Sep22'!$J$40:$K$40,'Table 3 Weight 3 Sep22'!$M$40:$N$40</c:f>
              <c:numCache/>
            </c:numRef>
          </c:val>
        </c:ser>
        <c:ser>
          <c:idx val="6"/>
          <c:order val="6"/>
          <c:tx>
            <c:strRef>
              <c:f>'Table 3 Weight 3 Sep22'!$A$41</c:f>
              <c:strCache/>
            </c:strRef>
          </c:tx>
          <c:spPr>
            <a:solidFill>
              <a:srgbClr val="578ED5"/>
            </a:solidFill>
            <a:ln>
              <a:noFill/>
              <a:round/>
            </a:ln>
            <a:effectLst/>
          </c:spPr>
          <c:invertIfNegative val="0"/>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'Table 3 Weight 3 Sep22'!$B$32:$E$32,'Table 3 Weight 3 Sep22'!$J$32:$K$32,'Table 3 Weight 3 Sep22'!$M$32:$N$32</c:f>
              <c:strCache/>
            </c:strRef>
          </c:cat>
          <c:val>
            <c:numRef>
              <c:f>'Table 3 Weight 3 Sep22'!$B$41:$E$41,'Table 3 Weight 3 Sep22'!$J$41:$K$41,'Table 3 Weight 3 Sep22'!$M$41:$N$41</c:f>
              <c:numCache/>
            </c:numRef>
          </c:val>
        </c:ser>
        <c:dLbls>
          <c:showLegendKey val="0"/>
          <c:showVal val="0"/>
          <c:showCatName val="0"/>
          <c:showSerName val="0"/>
          <c:showPercent val="0"/>
          <c:showBubbleSize val="0"/>
          <c:showLeaderLines val="0"/>
        </c:dLbls>
        <c:gapWidth val="150"/>
        <c:overlap val="100"/>
        <c:axId val="429588560"/>
        <c:axId val="429588952"/>
      </c:barChart>
      <c:catAx>
        <c:axId val="429588560"/>
        <c:scaling>
          <c:orientation val="minMax"/>
        </c:scaling>
        <c:delete val="0"/>
        <c:axPos val="b"/>
        <c:title>
          <c:tx>
            <c:rich>
              <a:bodyPr rot="0" vert="horz"/>
              <a:lstStyle/>
              <a:p>
                <a:pPr algn="ctr">
                  <a:defRPr lang="en-GB" b="1" i="0" sz="1000" baseline="0">
                    <a:solidFill>
                      <a:srgbClr val="595959"/>
                    </a:solidFill>
                    <a:latin typeface="+mn-lt"/>
                    <a:ea typeface="+mn-lt"/>
                    <a:cs typeface="+mn-lt"/>
                  </a:defRPr>
                </a:pPr>
                <a:r>
                  <a:rPr lang="en-GB" b="1" i="0" sz="1000" baseline="0">
                    <a:solidFill>
                      <a:srgbClr val="595959"/>
                    </a:solidFill>
                  </a:rPr>
                  <a:t>League table and main vs subject table</a:t>
                </a:r>
              </a:p>
            </c:rich>
          </c:tx>
          <c:layout/>
          <c:overlay val="0"/>
          <c:spPr>
            <a:noFill/>
            <a:ln>
              <a:noFill/>
              <a:round/>
            </a:ln>
            <a:effectLst/>
          </c:spPr>
          <c:txPr>
            <a:bodyPr/>
            <a:lstStyle/>
            <a:p>
              <a:pPr algn="ctr">
                <a:defRPr lang="en-GB" b="1" i="0" sz="1000" baseline="0">
                  <a:solidFill>
                    <a:srgbClr val="595959"/>
                  </a:solidFill>
                  <a:latin typeface="+mn-lt"/>
                  <a:ea typeface="+mn-lt"/>
                  <a:cs typeface="+mn-lt"/>
                </a:defRPr>
              </a:pPr>
            </a:p>
          </c:txPr>
        </c:title>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429588952"/>
        <c:crosses val="autoZero"/>
        <c:auto val="1"/>
        <c:lblAlgn val="ctr"/>
        <c:lblOffset val="100"/>
        <c:noMultiLvlLbl val="0"/>
        <c:tickMarkSkip val="1"/>
      </c:catAx>
      <c:valAx>
        <c:axId val="429588952"/>
        <c:scaling>
          <c:orientation val="minMax"/>
        </c:scaling>
        <c:delete val="0"/>
        <c:axPos val="l"/>
        <c:majorGridlines>
          <c:spPr>
            <a:ln w="9525">
              <a:solidFill>
                <a:srgbClr val="D9D9D9"/>
              </a:solidFill>
              <a:prstDash val="solid"/>
              <a:round/>
            </a:ln>
          </c:spPr>
        </c:majorGridlines>
        <c:title>
          <c:tx>
            <c:rich>
              <a:bodyPr rot="-5400000" vert="horz"/>
              <a:lstStyle/>
              <a:p>
                <a:pPr algn="ctr">
                  <a:defRPr lang="en-GB" b="1" i="0" sz="1000" baseline="0">
                    <a:solidFill>
                      <a:srgbClr val="595959"/>
                    </a:solidFill>
                    <a:latin typeface="+mn-lt"/>
                    <a:ea typeface="+mn-lt"/>
                    <a:cs typeface="+mn-lt"/>
                  </a:defRPr>
                </a:pPr>
                <a:r>
                  <a:rPr lang="en-GB" b="1" i="0" sz="1000" baseline="0">
                    <a:solidFill>
                      <a:srgbClr val="595959"/>
                    </a:solidFill>
                  </a:rPr>
                  <a:t>Weighting</a:t>
                </a:r>
              </a:p>
            </c:rich>
          </c:tx>
          <c:layout/>
          <c:overlay val="0"/>
          <c:spPr>
            <a:noFill/>
            <a:ln>
              <a:noFill/>
              <a:round/>
            </a:ln>
            <a:effectLst/>
          </c:spPr>
          <c:txPr>
            <a:bodyPr/>
            <a:lstStyle/>
            <a:p>
              <a:pPr algn="ctr">
                <a:defRPr lang="en-GB" b="1" i="0" sz="1000" baseline="0">
                  <a:solidFill>
                    <a:srgbClr val="595959"/>
                  </a:solidFill>
                  <a:latin typeface="+mn-lt"/>
                  <a:ea typeface="+mn-lt"/>
                  <a:cs typeface="+mn-lt"/>
                </a:defRPr>
              </a:pPr>
            </a:p>
          </c:txPr>
        </c:title>
        <c:numFmt formatCode="0.0%"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429588560"/>
        <c:crosses val="autoZero"/>
        <c:crossBetween val="between"/>
      </c:valAx>
      <c:spPr>
        <a:noFill/>
        <a:ln>
          <a:noFill/>
          <a:round/>
        </a:ln>
        <a:effectLst/>
      </c:spPr>
    </c:plotArea>
    <c:legend>
      <c:legendPos val="t"/>
      <c:layout/>
      <c:overlay val="0"/>
      <c:spPr>
        <a:noFill/>
        <a:ln>
          <a:noFill/>
          <a:round/>
        </a:ln>
        <a:effectLst/>
      </c:spPr>
      <c:txPr>
        <a:bodyPr/>
        <a:lstStyle/>
        <a:p>
          <a:pPr>
            <a:defRPr b="0" sz="1100" baseline="0">
              <a:solidFill>
                <a:srgbClr val="595959"/>
              </a:solidFill>
              <a:latin typeface="+mn-lt"/>
              <a:ea typeface="+mn-lt"/>
              <a:cs typeface="+mn-lt"/>
            </a:defRPr>
          </a:pPr>
        </a:p>
      </c:txPr>
    </c:legend>
    <c:plotVisOnly val="1"/>
    <c:dispBlanksAs val="gap"/>
  </c:chart>
  <c:spPr>
    <a:solidFill>
      <a:srgbClr val="FFFFFF"/>
    </a:solidFill>
    <a:ln w="9525">
      <a:solidFill>
        <a:srgbClr val="00000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Relationships xmlns="http://schemas.openxmlformats.org/package/2006/relationships"><Relationship Id="rId1" Type="http://schemas.openxmlformats.org/officeDocument/2006/relationships/drawing" Target="/xl/drawings/drawing5.xml" /></Relationships>
</file>

<file path=xl/chartsheets/_rels/sheet2.xml.rels><?xml version="1.0" encoding="utf-8" standalone="yes"?><Relationships xmlns="http://schemas.openxmlformats.org/package/2006/relationships"><Relationship Id="rId1" Type="http://schemas.openxmlformats.org/officeDocument/2006/relationships/drawing" Target="/xl/drawings/drawing7.xml" /></Relationships>
</file>

<file path=xl/chartsheets/_rels/sheet3.xml.rels><?xml version="1.0" encoding="utf-8" standalone="yes"?><Relationships xmlns="http://schemas.openxmlformats.org/package/2006/relationships"><Relationship Id="rId1" Type="http://schemas.openxmlformats.org/officeDocument/2006/relationships/drawing" Target="/xl/drawings/drawing9.xml" /></Relationships>
</file>

<file path=xl/chartsheets/_rels/sheet4.xml.rels><?xml version="1.0" encoding="utf-8" standalone="yes"?><Relationships xmlns="http://schemas.openxmlformats.org/package/2006/relationships"><Relationship Id="rId1" Type="http://schemas.openxmlformats.org/officeDocument/2006/relationships/drawing" Target="/xl/drawings/drawing11.xml" /></Relationships>
</file>

<file path=xl/chartsheets/_rels/sheet5.xml.rels><?xml version="1.0" encoding="utf-8" standalone="yes"?><Relationships xmlns="http://schemas.openxmlformats.org/package/2006/relationships"><Relationship Id="rId1" Type="http://schemas.openxmlformats.org/officeDocument/2006/relationships/drawing" Target="/xl/drawings/drawing13.xml" /></Relationships>
</file>

<file path=xl/chartsheets/sheet1.xml><?xml version="1.0" encoding="utf-8"?>
<chartsheet xmlns:r="http://schemas.openxmlformats.org/officeDocument/2006/relationships" xmlns="http://schemas.openxmlformats.org/spreadsheetml/2006/main">
  <sheetPr/>
  <sheetViews>
    <sheetView workbookViewId="0"/>
  </sheetViews>
  <pageMargins left="0.7" right="0.7" top="0.75" bottom="0.75" header="0.3" footer="0.3"/>
  <headerFooter scaleWithDoc="1" alignWithMargins="0" differentFirst="0" differentOddEven="0"/>
  <drawing r:id="rId1"/>
</chartsheet>
</file>

<file path=xl/chartsheets/sheet2.xml><?xml version="1.0" encoding="utf-8"?>
<chartsheet xmlns:r="http://schemas.openxmlformats.org/officeDocument/2006/relationships" xmlns="http://schemas.openxmlformats.org/spreadsheetml/2006/main">
  <sheetPr/>
  <sheetViews>
    <sheetView zoomScale="110" workbookViewId="0"/>
  </sheetViews>
  <pageMargins left="0.7" right="0.7" top="0.75" bottom="0.75" header="0.3" footer="0.3"/>
  <headerFooter scaleWithDoc="1" alignWithMargins="0" differentFirst="0" differentOddEven="0"/>
  <drawing r:id="rId1"/>
</chartsheet>
</file>

<file path=xl/chartsheets/sheet3.xml><?xml version="1.0" encoding="utf-8"?>
<chartsheet xmlns:r="http://schemas.openxmlformats.org/officeDocument/2006/relationships" xmlns="http://schemas.openxmlformats.org/spreadsheetml/2006/main">
  <sheetPr/>
  <sheetViews>
    <sheetView zoomScale="110" workbookViewId="0"/>
  </sheetViews>
  <pageMargins left="0.7" right="0.7" top="0.75" bottom="0.75" header="0.3" footer="0.3"/>
  <headerFooter scaleWithDoc="1" alignWithMargins="0" differentFirst="0" differentOddEven="0"/>
  <drawing r:id="rId1"/>
</chartsheet>
</file>

<file path=xl/chartsheets/sheet4.xml><?xml version="1.0" encoding="utf-8"?>
<chartsheet xmlns:r="http://schemas.openxmlformats.org/officeDocument/2006/relationships" xmlns="http://schemas.openxmlformats.org/spreadsheetml/2006/main">
  <sheetPr/>
  <sheetViews>
    <sheetView zoomScale="110" workbookViewId="0"/>
  </sheetViews>
  <pageMargins left="0.7" right="0.7" top="0.75" bottom="0.75" header="0.3" footer="0.3"/>
  <headerFooter scaleWithDoc="1" alignWithMargins="0" differentFirst="0" differentOddEven="0"/>
  <drawing r:id="rId1"/>
</chartsheet>
</file>

<file path=xl/chartsheets/sheet5.xml><?xml version="1.0" encoding="utf-8"?>
<chartsheet xmlns:r="http://schemas.openxmlformats.org/officeDocument/2006/relationships" xmlns="http://schemas.openxmlformats.org/spreadsheetml/2006/main">
  <sheetPr/>
  <sheetViews>
    <sheetView zoomScale="110" workbookViewId="0"/>
  </sheetViews>
  <pageMargins left="0.7" right="0.7" top="0.75" bottom="0.75" header="0.3" footer="0.3"/>
  <headerFooter scaleWithDoc="1" alignWithMargins="0" differentFirst="0" differentOddEven="0"/>
  <drawing r:id="rId1"/>
</chartsheet>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11.xml.rels><?xml version="1.0" encoding="utf-8" standalone="yes"?><Relationships xmlns="http://schemas.openxmlformats.org/package/2006/relationships"><Relationship Id="rId1" Type="http://schemas.openxmlformats.org/officeDocument/2006/relationships/chart" Target="/xl/charts/chart6.xml" /></Relationships>
</file>

<file path=xl/drawings/_rels/drawing13.xml.rels><?xml version="1.0" encoding="utf-8" standalone="yes"?><Relationships xmlns="http://schemas.openxmlformats.org/package/2006/relationships"><Relationship Id="rId1" Type="http://schemas.openxmlformats.org/officeDocument/2006/relationships/chart" Target="/xl/charts/chart7.xml" /></Relationships>
</file>

<file path=xl/drawings/_rels/drawing15.xml.rels><?xml version="1.0" encoding="utf-8" standalone="yes"?><Relationships xmlns="http://schemas.openxmlformats.org/package/2006/relationships"><Relationship Id="rId1" Type="http://schemas.openxmlformats.org/officeDocument/2006/relationships/image" Target="/xl/media/image2.png" /></Relationships>
</file>

<file path=xl/drawings/_rels/drawing4.xml.rels><?xml version="1.0" encoding="utf-8" standalone="yes"?><Relationships xmlns="http://schemas.openxmlformats.org/package/2006/relationships"><Relationship Id="rId1" Type="http://schemas.openxmlformats.org/officeDocument/2006/relationships/chart" Target="/xl/charts/chart1.xml" /><Relationship Id="rId2" Type="http://schemas.openxmlformats.org/officeDocument/2006/relationships/chart" Target="/xl/charts/chart2.xml" /></Relationships>
</file>

<file path=xl/drawings/_rels/drawing5.xml.rels><?xml version="1.0" encoding="utf-8" standalone="yes"?><Relationships xmlns="http://schemas.openxmlformats.org/package/2006/relationships"><Relationship Id="rId1" Type="http://schemas.openxmlformats.org/officeDocument/2006/relationships/chart" Target="/xl/charts/chart3.xml" /></Relationships>
</file>

<file path=xl/drawings/_rels/drawing7.xml.rels><?xml version="1.0" encoding="utf-8" standalone="yes"?><Relationships xmlns="http://schemas.openxmlformats.org/package/2006/relationships"><Relationship Id="rId1" Type="http://schemas.openxmlformats.org/officeDocument/2006/relationships/chart" Target="/xl/charts/chart4.xml" /></Relationships>
</file>

<file path=xl/drawings/_rels/drawing9.xml.rels><?xml version="1.0" encoding="utf-8" standalone="yes"?><Relationships xmlns="http://schemas.openxmlformats.org/package/2006/relationships"><Relationship Id="rId1" Type="http://schemas.openxmlformats.org/officeDocument/2006/relationships/chart" Target="/xl/charts/chart5.xml" /></Relationships>
</file>

<file path=xl/drawings/drawing1.xml><?xml version="1.0" encoding="utf-8"?>
<xdr:wsDr xmlns:xdr="http://schemas.openxmlformats.org/drawingml/2006/spreadsheetDrawing" xmlns:a="http://schemas.openxmlformats.org/drawingml/2006/main">
  <xdr:twoCellAnchor editAs="oneCell">
    <xdr:from>
      <xdr:col>1</xdr:col>
      <xdr:colOff>123899</xdr:colOff>
      <xdr:row>0</xdr:row>
      <xdr:rowOff>133350</xdr:rowOff>
    </xdr:from>
    <xdr:to>
      <xdr:col>9</xdr:col>
      <xdr:colOff>818043</xdr:colOff>
      <xdr:row>17</xdr:row>
      <xdr:rowOff>156210</xdr:rowOff>
    </xdr:to>
    <xdr:pic macro="">
      <xdr:nvPicPr>
        <xdr:cNvPr id="2" name="Picture 1">
          <a:extLst xmlns:a="http://schemas.openxmlformats.org/drawingml/2006/main">
            <a:ext uri="{FF2B5EF4-FFF2-40B4-BE49-F238E27FC236}">
              <a16:creationId xmlns:a16="http://schemas.microsoft.com/office/drawing/2014/main" id="{00000000-0008-0000-0200-000002000000}"/>
            </a:ext>
          </a:extLst>
        </xdr:cNvPr>
        <xdr:cNvPicPr>
          <a:picLocks noChangeAspect="1"/>
        </xdr:cNvPicPr>
      </xdr:nvPicPr>
      <xdr:blipFill>
        <a:blip xmlns:d5p1="http://schemas.openxmlformats.org/officeDocument/2006/relationships" d5p1:embed="rId1">
          <a:extLst/>
        </a:blip>
        <a:srcRect/>
        <a:stretch>
          <a:fillRect/>
        </a:stretch>
      </xdr:blipFill>
      <xdr:spPr>
        <a:xfrm>
          <a:off x="733425" y="133350"/>
          <a:ext cx="8571719" cy="8571719"/>
        </a:xfrm>
        <a:prstGeom xmlns:a="http://schemas.openxmlformats.org/drawingml/2006/main" prst="rect">
          <a:avLst/>
        </a:prstGeom>
        <a:noFill/>
      </xdr:spPr>
    </xdr:pic>
    <xdr:clientData/>
  </xdr:twoCellAnchor>
  <xdr:twoCellAnchor>
    <xdr:from>
      <xdr:col>3</xdr:col>
      <xdr:colOff>219001</xdr:colOff>
      <xdr:row>23</xdr:row>
      <xdr:rowOff>47625</xdr:rowOff>
    </xdr:from>
    <xdr:to>
      <xdr:col>3</xdr:col>
      <xdr:colOff>419249</xdr:colOff>
      <xdr:row>23</xdr:row>
      <xdr:rowOff>371475</xdr:rowOff>
    </xdr:to>
    <xdr:sp macro="" textlink="">
      <xdr:nvSpPr>
        <xdr:cNvPr id="5" name="Down Arrow 4"/>
        <xdr:cNvSpPr/>
      </xdr:nvSpPr>
      <xdr:spPr>
        <a:xfrm>
          <a:off x="2914650" y="4467226"/>
          <a:ext cx="200025" cy="323850"/>
        </a:xfrm>
        <a:prstGeom prst="downArrow">
          <a:avLst xmlns:a="http://schemas.openxmlformats.org/drawingml/2006/main"/>
        </a:prstGeom>
        <a:solidFill xmlns:a="http://schemas.openxmlformats.org/drawingml/2006/main">
          <a:srgbClr val="FF0000"/>
        </a:solidFill>
        <a:ln xmlns:a="http://schemas.openxmlformats.org/drawingml/2006/main">
          <a:solidFill>
            <a:srgbClr val="FF0000"/>
          </a:solidFill>
        </a:ln>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a:solidFill>
              <a:srgbClr val="FF0000"/>
            </a:solidFill>
          </a:endParaRPr>
        </a:p>
      </xdr:txBody>
    </xdr:sp>
    <xdr:clientData/>
  </xdr:twoCellAnchor>
  <xdr:twoCellAnchor>
    <xdr:from>
      <xdr:col>3</xdr:col>
      <xdr:colOff>219001</xdr:colOff>
      <xdr:row>24</xdr:row>
      <xdr:rowOff>47625</xdr:rowOff>
    </xdr:from>
    <xdr:to>
      <xdr:col>3</xdr:col>
      <xdr:colOff>419249</xdr:colOff>
      <xdr:row>24</xdr:row>
      <xdr:rowOff>371475</xdr:rowOff>
    </xdr:to>
    <xdr:sp macro="" textlink="">
      <xdr:nvSpPr>
        <xdr:cNvPr id="8" name="Down Arrow 7"/>
        <xdr:cNvSpPr/>
      </xdr:nvSpPr>
      <xdr:spPr>
        <a:xfrm>
          <a:off x="2914650" y="4467226"/>
          <a:ext cx="200025" cy="323850"/>
        </a:xfrm>
        <a:prstGeom prst="downArrow">
          <a:avLst xmlns:a="http://schemas.openxmlformats.org/drawingml/2006/main"/>
        </a:prstGeom>
        <a:solidFill xmlns:a="http://schemas.openxmlformats.org/drawingml/2006/main">
          <a:srgbClr val="FF0000"/>
        </a:solidFill>
        <a:ln xmlns:a="http://schemas.openxmlformats.org/drawingml/2006/main">
          <a:solidFill>
            <a:srgbClr val="FF0000"/>
          </a:solidFill>
        </a:ln>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a:solidFill>
              <a:srgbClr val="FF0000"/>
            </a:solidFill>
          </a:endParaRPr>
        </a:p>
      </xdr:txBody>
    </xdr:sp>
    <xdr:clientData/>
  </xdr:twoCellAnchor>
  <xdr:twoCellAnchor>
    <xdr:from>
      <xdr:col>3</xdr:col>
      <xdr:colOff>200248</xdr:colOff>
      <xdr:row>25</xdr:row>
      <xdr:rowOff>38100</xdr:rowOff>
    </xdr:from>
    <xdr:to>
      <xdr:col>3</xdr:col>
      <xdr:colOff>419249</xdr:colOff>
      <xdr:row>25</xdr:row>
      <xdr:rowOff>390525</xdr:rowOff>
    </xdr:to>
    <xdr:sp macro="" textlink="">
      <xdr:nvSpPr>
        <xdr:cNvPr id="10" name="Up Arrow 9"/>
        <xdr:cNvSpPr/>
      </xdr:nvSpPr>
      <xdr:spPr>
        <a:xfrm>
          <a:off x="2895600" y="5334000"/>
          <a:ext cx="219075" cy="352425"/>
        </a:xfrm>
        <a:prstGeom prst="upArrow">
          <a:avLst xmlns:a="http://schemas.openxmlformats.org/drawingml/2006/main"/>
        </a:prstGeom>
        <a:solidFill xmlns:a="http://schemas.openxmlformats.org/drawingml/2006/main">
          <a:schemeClr val="accent1"/>
        </a:solidFill>
        <a:ln xmlns:a="http://schemas.openxmlformats.org/drawingml/2006/main">
          <a:solidFill>
            <a:schemeClr val="accent1"/>
          </a:solidFill>
        </a:ln>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a:p>
      </xdr:txBody>
    </xdr:sp>
    <xdr:clientData/>
  </xdr:twoCellAnchor>
  <xdr:twoCellAnchor>
    <xdr:from>
      <xdr:col>7</xdr:col>
      <xdr:colOff>219001</xdr:colOff>
      <xdr:row>23</xdr:row>
      <xdr:rowOff>47625</xdr:rowOff>
    </xdr:from>
    <xdr:to>
      <xdr:col>7</xdr:col>
      <xdr:colOff>419249</xdr:colOff>
      <xdr:row>23</xdr:row>
      <xdr:rowOff>371475</xdr:rowOff>
    </xdr:to>
    <xdr:sp macro="" textlink="">
      <xdr:nvSpPr>
        <xdr:cNvPr id="11" name="Down Arrow 10"/>
        <xdr:cNvSpPr/>
      </xdr:nvSpPr>
      <xdr:spPr>
        <a:xfrm>
          <a:off x="2914650" y="4467226"/>
          <a:ext cx="200025" cy="323850"/>
        </a:xfrm>
        <a:prstGeom prst="downArrow">
          <a:avLst xmlns:a="http://schemas.openxmlformats.org/drawingml/2006/main"/>
        </a:prstGeom>
        <a:solidFill xmlns:a="http://schemas.openxmlformats.org/drawingml/2006/main">
          <a:srgbClr val="FF0000"/>
        </a:solidFill>
        <a:ln xmlns:a="http://schemas.openxmlformats.org/drawingml/2006/main">
          <a:solidFill>
            <a:srgbClr val="FF0000"/>
          </a:solidFill>
        </a:ln>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a:solidFill>
              <a:srgbClr val="FF0000"/>
            </a:solidFill>
          </a:endParaRPr>
        </a:p>
      </xdr:txBody>
    </xdr:sp>
    <xdr:clientData/>
  </xdr:twoCellAnchor>
  <xdr:twoCellAnchor>
    <xdr:from>
      <xdr:col>7</xdr:col>
      <xdr:colOff>219001</xdr:colOff>
      <xdr:row>24</xdr:row>
      <xdr:rowOff>47625</xdr:rowOff>
    </xdr:from>
    <xdr:to>
      <xdr:col>7</xdr:col>
      <xdr:colOff>419249</xdr:colOff>
      <xdr:row>24</xdr:row>
      <xdr:rowOff>371475</xdr:rowOff>
    </xdr:to>
    <xdr:sp macro="" textlink="">
      <xdr:nvSpPr>
        <xdr:cNvPr id="12" name="Down Arrow 11"/>
        <xdr:cNvSpPr/>
      </xdr:nvSpPr>
      <xdr:spPr>
        <a:xfrm>
          <a:off x="2914650" y="4905376"/>
          <a:ext cx="200025" cy="323850"/>
        </a:xfrm>
        <a:prstGeom prst="downArrow">
          <a:avLst xmlns:a="http://schemas.openxmlformats.org/drawingml/2006/main"/>
        </a:prstGeom>
        <a:solidFill xmlns:a="http://schemas.openxmlformats.org/drawingml/2006/main">
          <a:srgbClr val="FF0000"/>
        </a:solidFill>
        <a:ln xmlns:a="http://schemas.openxmlformats.org/drawingml/2006/main">
          <a:solidFill>
            <a:srgbClr val="FF0000"/>
          </a:solidFill>
        </a:ln>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a:solidFill>
              <a:srgbClr val="FF0000"/>
            </a:solidFill>
          </a:endParaRPr>
        </a:p>
      </xdr:txBody>
    </xdr:sp>
    <xdr:clientData/>
  </xdr:twoCellAnchor>
  <xdr:twoCellAnchor>
    <xdr:from>
      <xdr:col>7</xdr:col>
      <xdr:colOff>200248</xdr:colOff>
      <xdr:row>25</xdr:row>
      <xdr:rowOff>38100</xdr:rowOff>
    </xdr:from>
    <xdr:to>
      <xdr:col>7</xdr:col>
      <xdr:colOff>419249</xdr:colOff>
      <xdr:row>25</xdr:row>
      <xdr:rowOff>390525</xdr:rowOff>
    </xdr:to>
    <xdr:sp macro="" textlink="">
      <xdr:nvSpPr>
        <xdr:cNvPr id="13" name="Up Arrow 12"/>
        <xdr:cNvSpPr/>
      </xdr:nvSpPr>
      <xdr:spPr>
        <a:xfrm>
          <a:off x="2895600" y="5334000"/>
          <a:ext cx="219075" cy="352425"/>
        </a:xfrm>
        <a:prstGeom prst="upArrow">
          <a:avLst xmlns:a="http://schemas.openxmlformats.org/drawingml/2006/main"/>
        </a:prstGeom>
        <a:solidFill xmlns:a="http://schemas.openxmlformats.org/drawingml/2006/main">
          <a:schemeClr val="accent1"/>
        </a:solidFill>
        <a:ln xmlns:a="http://schemas.openxmlformats.org/drawingml/2006/main">
          <a:solidFill>
            <a:schemeClr val="accent1"/>
          </a:solidFill>
        </a:ln>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a:p>
      </xdr:txBody>
    </xdr:sp>
    <xdr:clientData/>
  </xdr:twoCellAnchor>
</xdr:wsDr>
</file>

<file path=xl/drawings/drawing10.xml><?xml version="1.0" encoding="utf-8"?>
<c:userShapes xmlns:cdr="http://schemas.openxmlformats.org/drawingml/2006/chartDrawing" xmlns:a="http://schemas.openxmlformats.org/drawingml/2006/main" xmlns:c="http://schemas.openxmlformats.org/drawingml/2006/chart">
  <cdr:relSizeAnchor>
    <cdr:from>
      <cdr:x>0.182</cdr:x>
      <cdr:y>0.115</cdr:y>
    </cdr:from>
    <cdr:to>
      <cdr:x>0.342</cdr:x>
      <cdr:y>0.15</cdr:y>
    </cdr:to>
    <cdr:sp macro="">
      <cdr:nvSpPr>
        <cdr:cNvPr id="2" name="TextBox 1"/>
        <cdr:cNvSpPr txBox="1"/>
      </cdr:nvSpPr>
      <cdr:spPr>
        <a:xfrm>
          <a:off x="1684020" y="693420"/>
          <a:ext cx="1485900" cy="213360"/>
        </a:xfrm>
        <a:prstGeom prst="rect">
          <a:avLst/>
        </a:prstGeom>
        <a:noFill/>
        <a:ln>
          <a:noFill/>
        </a:ln>
      </cdr:spPr>
      <cdr:txBody>
        <a:bodyPr vertOverflow="clip" wrap="square" rtlCol="0"/>
        <a:lstStyle xmlns:a="http://schemas.openxmlformats.org/drawingml/2006/main"/>
        <a:p>
          <a:endParaRPr lang="en-GB" b="0" i="0" sz="1100">
            <a:solidFill>
              <a:srgbClr val="000000"/>
            </a:solidFill>
          </a:endParaRPr>
        </a:p>
      </cdr:txBody>
    </cdr:sp>
  </cdr:relSizeAnchor>
  <cdr:relSizeAnchor>
    <cdr:from>
      <cdr:x>0.132</cdr:x>
      <cdr:y>0.165</cdr:y>
    </cdr:from>
    <cdr:to>
      <cdr:x>0.412</cdr:x>
      <cdr:y>0.209</cdr:y>
    </cdr:to>
    <cdr:sp macro="">
      <cdr:nvSpPr>
        <cdr:cNvPr id="3" name="TextBox 2"/>
        <cdr:cNvSpPr txBox="1"/>
      </cdr:nvSpPr>
      <cdr:spPr>
        <a:xfrm>
          <a:off x="1524000" y="1245459"/>
          <a:ext cx="3255818" cy="337769"/>
        </a:xfrm>
        <a:prstGeom prst="rect">
          <a:avLst/>
        </a:prstGeom>
        <a:noFill/>
        <a:ln cmpd="sng">
          <a:solidFill>
            <a:schemeClr val="tx1"/>
          </a:solidFill>
          <a:headEnd type="none" w="med" len="med"/>
          <a:tailEnd type="none" w="med" len="med"/>
        </a:ln>
      </cdr:spPr>
      <cdr:txBody>
        <a:bodyPr vertOverflow="clip" wrap="square" rtlCol="0"/>
        <a:lstStyle xmlns:a="http://schemas.openxmlformats.org/drawingml/2006/main"/>
        <a:p>
          <a:pPr algn="ctr"/>
          <a:r>
            <a:rPr lang="en-GB" b="0" i="0" sz="1100">
              <a:solidFill>
                <a:srgbClr val="000000"/>
              </a:solidFill>
            </a:rPr>
            <a:t>Complete University Guide 2023</a:t>
          </a:r>
          <a:endParaRPr lang="en-GB" b="0" i="0" sz="1100">
            <a:solidFill>
              <a:srgbClr val="000000"/>
            </a:solidFill>
          </a:endParaRPr>
        </a:p>
      </cdr:txBody>
    </cdr:sp>
  </cdr:relSizeAnchor>
  <cdr:relSizeAnchor>
    <cdr:from>
      <cdr:x>0.512</cdr:x>
      <cdr:y>0.162</cdr:y>
    </cdr:from>
    <cdr:to>
      <cdr:x>0.677</cdr:x>
      <cdr:y>0.209</cdr:y>
    </cdr:to>
    <cdr:sp macro="">
      <cdr:nvSpPr>
        <cdr:cNvPr id="8" name="TextBox 7"/>
        <cdr:cNvSpPr txBox="1"/>
      </cdr:nvSpPr>
      <cdr:spPr>
        <a:xfrm>
          <a:off x="5940136" y="1221516"/>
          <a:ext cx="1913659" cy="361712"/>
        </a:xfrm>
        <a:prstGeom prst="rect">
          <a:avLst/>
        </a:prstGeom>
        <a:noFill/>
        <a:ln cmpd="sng">
          <a:solidFill>
            <a:schemeClr val="tx1"/>
          </a:solidFill>
          <a:headEnd type="none" w="med" len="med"/>
          <a:tailEnd type="none" w="med" len="med"/>
        </a:ln>
      </cdr:spPr>
      <cdr:txBody>
        <a:bodyPr vertOverflow="clip" wrap="square" rtlCol="0"/>
        <a:lstStyle xmlns:a="http://schemas.openxmlformats.org/drawingml/2006/main"/>
        <a:p>
          <a:pPr algn="ctr"/>
          <a:r>
            <a:rPr lang="en-GB" b="0" i="0" sz="1100">
              <a:solidFill>
                <a:srgbClr val="000000"/>
              </a:solidFill>
            </a:rPr>
            <a:t>Guardian 2023</a:t>
          </a:r>
          <a:endParaRPr lang="en-GB" b="0" i="0" sz="1100">
            <a:solidFill>
              <a:srgbClr val="000000"/>
            </a:solidFill>
          </a:endParaRPr>
        </a:p>
      </cdr:txBody>
    </cdr:sp>
  </cdr:relSizeAnchor>
  <cdr:relSizeAnchor>
    <cdr:from>
      <cdr:x>0.775</cdr:x>
      <cdr:y>0.162</cdr:y>
    </cdr:from>
    <cdr:to>
      <cdr:x>0.939</cdr:x>
      <cdr:y>0.214</cdr:y>
    </cdr:to>
    <cdr:sp macro="">
      <cdr:nvSpPr>
        <cdr:cNvPr id="9" name="TextBox 1"/>
        <cdr:cNvSpPr txBox="1"/>
      </cdr:nvSpPr>
      <cdr:spPr>
        <a:xfrm>
          <a:off x="8996795" y="1224471"/>
          <a:ext cx="1903937" cy="393534"/>
        </a:xfrm>
        <a:prstGeom prst="rect">
          <a:avLst/>
        </a:prstGeom>
        <a:noFill/>
        <a:ln cmpd="sng">
          <a:solidFill>
            <a:schemeClr val="tx1"/>
          </a:solidFill>
          <a:headEnd type="none" w="med" len="med"/>
          <a:tailEnd type="none" w="med" len="med"/>
        </a:ln>
      </cdr:spPr>
      <cdr:txBody>
        <a:bodyPr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GB" b="0" i="0" sz="1100">
              <a:solidFill>
                <a:srgbClr val="000000"/>
              </a:solidFill>
            </a:rPr>
            <a:t>Times 2023</a:t>
          </a:r>
          <a:endParaRPr lang="en-GB" b="0" i="0" sz="1100">
            <a:solidFill>
              <a:srgbClr val="000000"/>
            </a:solidFill>
          </a:endParaRPr>
        </a:p>
      </cdr:txBody>
    </cdr:sp>
  </cdr:relSizeAnchor>
</c:userShapes>
</file>

<file path=xl/drawings/drawing11.xml><?xml version="1.0" encoding="utf-8"?>
<xdr:wsDr xmlns:a="http://schemas.openxmlformats.org/drawingml/2006/main" xmlns:xdr="http://schemas.openxmlformats.org/drawingml/2006/spreadsheetDrawing">
  <xdr:absoluteAnchor>
    <xdr:pos x="0" y="0"/>
    <xdr:ext cx="11610975" cy="7572375"/>
    <xdr:graphicFrame macro="">
      <xdr:nvGraphicFramePr>
        <xdr:cNvPr id="2" name="G Weight Entry Sep22"/>
        <xdr:cNvGraphicFramePr>
          <a:graphicFrameLocks noGrp="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absoluteAnchor>
</xdr:wsDr>
</file>

<file path=xl/drawings/drawing12.xml><?xml version="1.0" encoding="utf-8"?>
<c:userShapes xmlns:cdr="http://schemas.openxmlformats.org/drawingml/2006/chartDrawing" xmlns:a="http://schemas.openxmlformats.org/drawingml/2006/main" xmlns:c="http://schemas.openxmlformats.org/drawingml/2006/chart">
  <cdr:relSizeAnchor>
    <cdr:from>
      <cdr:x>0.182</cdr:x>
      <cdr:y>0.115</cdr:y>
    </cdr:from>
    <cdr:to>
      <cdr:x>0.342</cdr:x>
      <cdr:y>0.15</cdr:y>
    </cdr:to>
    <cdr:sp macro="">
      <cdr:nvSpPr>
        <cdr:cNvPr id="2" name="TextBox 1"/>
        <cdr:cNvSpPr txBox="1"/>
      </cdr:nvSpPr>
      <cdr:spPr>
        <a:xfrm>
          <a:off x="1684020" y="693420"/>
          <a:ext cx="1485900" cy="213360"/>
        </a:xfrm>
        <a:prstGeom prst="rect">
          <a:avLst/>
        </a:prstGeom>
        <a:noFill/>
        <a:ln>
          <a:noFill/>
        </a:ln>
      </cdr:spPr>
      <cdr:txBody>
        <a:bodyPr vertOverflow="clip" wrap="square" rtlCol="0"/>
        <a:lstStyle xmlns:a="http://schemas.openxmlformats.org/drawingml/2006/main"/>
        <a:p>
          <a:endParaRPr lang="en-GB" b="0" i="0" sz="1100">
            <a:solidFill>
              <a:srgbClr val="000000"/>
            </a:solidFill>
          </a:endParaRPr>
        </a:p>
      </cdr:txBody>
    </cdr:sp>
  </cdr:relSizeAnchor>
  <cdr:relSizeAnchor>
    <cdr:from>
      <cdr:x>0.133</cdr:x>
      <cdr:y>0.165</cdr:y>
    </cdr:from>
    <cdr:to>
      <cdr:x>0.475</cdr:x>
      <cdr:y>0.211</cdr:y>
    </cdr:to>
    <cdr:sp macro="">
      <cdr:nvSpPr>
        <cdr:cNvPr id="3" name="TextBox 2"/>
        <cdr:cNvSpPr txBox="1"/>
      </cdr:nvSpPr>
      <cdr:spPr>
        <a:xfrm>
          <a:off x="1226128" y="991811"/>
          <a:ext cx="3179618" cy="275879"/>
        </a:xfrm>
        <a:prstGeom prst="rect">
          <a:avLst/>
        </a:prstGeom>
        <a:noFill/>
        <a:ln cmpd="sng">
          <a:solidFill>
            <a:schemeClr val="tx1"/>
          </a:solidFill>
          <a:headEnd type="none" w="med" len="med"/>
          <a:tailEnd type="none" w="med" len="med"/>
        </a:ln>
      </cdr:spPr>
      <cdr:txBody>
        <a:bodyPr vertOverflow="clip" wrap="square" rtlCol="0"/>
        <a:lstStyle xmlns:a="http://schemas.openxmlformats.org/drawingml/2006/main"/>
        <a:p>
          <a:pPr algn="ctr"/>
          <a:r>
            <a:rPr lang="en-GB" b="0" i="0" sz="1100">
              <a:solidFill>
                <a:srgbClr val="000000"/>
              </a:solidFill>
            </a:rPr>
            <a:t>Complete University Guide 2023</a:t>
          </a:r>
          <a:endParaRPr lang="en-GB" b="0" i="0" sz="1100">
            <a:solidFill>
              <a:srgbClr val="000000"/>
            </a:solidFill>
          </a:endParaRPr>
        </a:p>
      </cdr:txBody>
    </cdr:sp>
  </cdr:relSizeAnchor>
  <cdr:relSizeAnchor>
    <cdr:from>
      <cdr:x>0.574</cdr:x>
      <cdr:y>0.166</cdr:y>
    </cdr:from>
    <cdr:to>
      <cdr:x>0.716</cdr:x>
      <cdr:y>0.215</cdr:y>
    </cdr:to>
    <cdr:sp macro="">
      <cdr:nvSpPr>
        <cdr:cNvPr id="8" name="TextBox 7"/>
        <cdr:cNvSpPr txBox="1"/>
      </cdr:nvSpPr>
      <cdr:spPr>
        <a:xfrm>
          <a:off x="5316828" y="1000440"/>
          <a:ext cx="1319500" cy="294960"/>
        </a:xfrm>
        <a:prstGeom prst="rect">
          <a:avLst/>
        </a:prstGeom>
        <a:noFill/>
        <a:ln cmpd="sng">
          <a:solidFill>
            <a:schemeClr val="tx1"/>
          </a:solidFill>
          <a:headEnd type="none" w="med" len="med"/>
          <a:tailEnd type="none" w="med" len="med"/>
        </a:ln>
      </cdr:spPr>
      <cdr:txBody>
        <a:bodyPr vertOverflow="clip" wrap="square" rtlCol="0"/>
        <a:lstStyle xmlns:a="http://schemas.openxmlformats.org/drawingml/2006/main"/>
        <a:p>
          <a:pPr algn="ctr"/>
          <a:r>
            <a:rPr lang="en-GB" b="0" i="0" sz="1100">
              <a:solidFill>
                <a:srgbClr val="000000"/>
              </a:solidFill>
            </a:rPr>
            <a:t>Guardian 2023</a:t>
          </a:r>
          <a:endParaRPr lang="en-GB" b="0" i="0" sz="1100">
            <a:solidFill>
              <a:srgbClr val="000000"/>
            </a:solidFill>
          </a:endParaRPr>
        </a:p>
      </cdr:txBody>
    </cdr:sp>
  </cdr:relSizeAnchor>
  <cdr:relSizeAnchor>
    <cdr:from>
      <cdr:x>0.797</cdr:x>
      <cdr:y>0.163</cdr:y>
    </cdr:from>
    <cdr:to>
      <cdr:x>0.937</cdr:x>
      <cdr:y>0.209</cdr:y>
    </cdr:to>
    <cdr:sp macro="">
      <cdr:nvSpPr>
        <cdr:cNvPr id="9" name="TextBox 1"/>
        <cdr:cNvSpPr txBox="1"/>
      </cdr:nvSpPr>
      <cdr:spPr>
        <a:xfrm>
          <a:off x="7388643" y="982038"/>
          <a:ext cx="1297009" cy="278726"/>
        </a:xfrm>
        <a:prstGeom prst="rect">
          <a:avLst/>
        </a:prstGeom>
        <a:noFill/>
        <a:ln cmpd="sng">
          <a:solidFill>
            <a:schemeClr val="tx1"/>
          </a:solidFill>
          <a:headEnd type="none" w="med" len="med"/>
          <a:tailEnd type="none" w="med" len="med"/>
        </a:ln>
      </cdr:spPr>
      <cdr:txBody>
        <a:bodyPr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GB" b="0" i="0" sz="1100">
              <a:solidFill>
                <a:srgbClr val="000000"/>
              </a:solidFill>
            </a:rPr>
            <a:t>Times 2023</a:t>
          </a:r>
          <a:endParaRPr lang="en-GB" b="0" i="0" sz="1100">
            <a:solidFill>
              <a:srgbClr val="000000"/>
            </a:solidFill>
          </a:endParaRPr>
        </a:p>
      </cdr:txBody>
    </cdr:sp>
  </cdr:relSizeAnchor>
</c:userShapes>
</file>

<file path=xl/drawings/drawing13.xml><?xml version="1.0" encoding="utf-8"?>
<xdr:wsDr xmlns:a="http://schemas.openxmlformats.org/drawingml/2006/main" xmlns:xdr="http://schemas.openxmlformats.org/drawingml/2006/spreadsheetDrawing">
  <xdr:absoluteAnchor>
    <xdr:pos x="0" y="0"/>
    <xdr:ext cx="11610975" cy="7572375"/>
    <xdr:graphicFrame macro="">
      <xdr:nvGraphicFramePr>
        <xdr:cNvPr id="2" name="G Weight NSS EDUC Sep22"/>
        <xdr:cNvGraphicFramePr>
          <a:graphicFrameLocks noGrp="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absoluteAnchor>
</xdr:wsDr>
</file>

<file path=xl/drawings/drawing14.xml><?xml version="1.0" encoding="utf-8"?>
<c:userShapes xmlns:cdr="http://schemas.openxmlformats.org/drawingml/2006/chartDrawing" xmlns:a="http://schemas.openxmlformats.org/drawingml/2006/main" xmlns:c="http://schemas.openxmlformats.org/drawingml/2006/chart">
  <cdr:relSizeAnchor>
    <cdr:from>
      <cdr:x>0.182</cdr:x>
      <cdr:y>0.115</cdr:y>
    </cdr:from>
    <cdr:to>
      <cdr:x>0.342</cdr:x>
      <cdr:y>0.15</cdr:y>
    </cdr:to>
    <cdr:sp macro="">
      <cdr:nvSpPr>
        <cdr:cNvPr id="2" name="TextBox 1"/>
        <cdr:cNvSpPr txBox="1"/>
      </cdr:nvSpPr>
      <cdr:spPr>
        <a:xfrm>
          <a:off x="1684020" y="693420"/>
          <a:ext cx="1485900" cy="213360"/>
        </a:xfrm>
        <a:prstGeom prst="rect">
          <a:avLst/>
        </a:prstGeom>
        <a:noFill/>
        <a:ln>
          <a:noFill/>
        </a:ln>
      </cdr:spPr>
      <cdr:txBody>
        <a:bodyPr vertOverflow="clip" wrap="square" rtlCol="0"/>
        <a:lstStyle xmlns:a="http://schemas.openxmlformats.org/drawingml/2006/main"/>
        <a:p>
          <a:endParaRPr lang="en-GB" b="0" i="0" sz="1100">
            <a:solidFill>
              <a:srgbClr val="000000"/>
            </a:solidFill>
          </a:endParaRPr>
        </a:p>
      </cdr:txBody>
    </cdr:sp>
  </cdr:relSizeAnchor>
  <cdr:relSizeAnchor>
    <cdr:from>
      <cdr:x>0.11</cdr:x>
      <cdr:y>0.165</cdr:y>
    </cdr:from>
    <cdr:to>
      <cdr:x>0.484</cdr:x>
      <cdr:y>0.215</cdr:y>
    </cdr:to>
    <cdr:sp macro="">
      <cdr:nvSpPr>
        <cdr:cNvPr id="3" name="TextBox 2"/>
        <cdr:cNvSpPr txBox="1"/>
      </cdr:nvSpPr>
      <cdr:spPr>
        <a:xfrm>
          <a:off x="1011382" y="991812"/>
          <a:ext cx="3470563" cy="303588"/>
        </a:xfrm>
        <a:prstGeom prst="rect">
          <a:avLst/>
        </a:prstGeom>
        <a:noFill/>
        <a:ln cmpd="sng">
          <a:solidFill>
            <a:schemeClr val="tx1"/>
          </a:solidFill>
          <a:headEnd type="none" w="med" len="med"/>
          <a:tailEnd type="none" w="med" len="med"/>
        </a:ln>
      </cdr:spPr>
      <cdr:txBody>
        <a:bodyPr vertOverflow="clip" wrap="square" rtlCol="0"/>
        <a:lstStyle xmlns:a="http://schemas.openxmlformats.org/drawingml/2006/main"/>
        <a:p>
          <a:pPr algn="ctr"/>
          <a:r>
            <a:rPr lang="en-GB" b="0" i="0" sz="1100">
              <a:solidFill>
                <a:srgbClr val="000000"/>
              </a:solidFill>
            </a:rPr>
            <a:t>Complete University Guide 2023</a:t>
          </a:r>
          <a:endParaRPr lang="en-GB" b="0" i="0" sz="1100">
            <a:solidFill>
              <a:srgbClr val="000000"/>
            </a:solidFill>
          </a:endParaRPr>
        </a:p>
      </cdr:txBody>
    </cdr:sp>
  </cdr:relSizeAnchor>
  <cdr:relSizeAnchor>
    <cdr:from>
      <cdr:x>0.553</cdr:x>
      <cdr:y>0.165</cdr:y>
    </cdr:from>
    <cdr:to>
      <cdr:x>0.716</cdr:x>
      <cdr:y>0.215</cdr:y>
    </cdr:to>
    <cdr:sp macro="">
      <cdr:nvSpPr>
        <cdr:cNvPr id="8" name="TextBox 7"/>
        <cdr:cNvSpPr txBox="1"/>
      </cdr:nvSpPr>
      <cdr:spPr>
        <a:xfrm>
          <a:off x="5122863" y="993512"/>
          <a:ext cx="1513464" cy="301887"/>
        </a:xfrm>
        <a:prstGeom prst="rect">
          <a:avLst/>
        </a:prstGeom>
        <a:noFill/>
        <a:ln cmpd="sng">
          <a:solidFill>
            <a:schemeClr val="tx1"/>
          </a:solidFill>
          <a:headEnd type="none" w="med" len="med"/>
          <a:tailEnd type="none" w="med" len="med"/>
        </a:ln>
      </cdr:spPr>
      <cdr:txBody>
        <a:bodyPr vertOverflow="clip" wrap="square" rtlCol="0"/>
        <a:lstStyle xmlns:a="http://schemas.openxmlformats.org/drawingml/2006/main"/>
        <a:p>
          <a:pPr algn="ctr"/>
          <a:r>
            <a:rPr lang="en-GB" b="0" i="0" sz="1100">
              <a:solidFill>
                <a:srgbClr val="000000"/>
              </a:solidFill>
            </a:rPr>
            <a:t>Guardian 2023</a:t>
          </a:r>
          <a:endParaRPr lang="en-GB" b="0" i="0" sz="1100">
            <a:solidFill>
              <a:srgbClr val="000000"/>
            </a:solidFill>
          </a:endParaRPr>
        </a:p>
      </cdr:txBody>
    </cdr:sp>
  </cdr:relSizeAnchor>
  <cdr:relSizeAnchor>
    <cdr:from>
      <cdr:x>0.784</cdr:x>
      <cdr:y>0.163</cdr:y>
    </cdr:from>
    <cdr:to>
      <cdr:x>0.941</cdr:x>
      <cdr:y>0.211</cdr:y>
    </cdr:to>
    <cdr:sp macro="">
      <cdr:nvSpPr>
        <cdr:cNvPr id="9" name="TextBox 1"/>
        <cdr:cNvSpPr txBox="1"/>
      </cdr:nvSpPr>
      <cdr:spPr>
        <a:xfrm>
          <a:off x="7270879" y="982037"/>
          <a:ext cx="1450557" cy="285653"/>
        </a:xfrm>
        <a:prstGeom prst="rect">
          <a:avLst/>
        </a:prstGeom>
        <a:noFill/>
        <a:ln cmpd="sng">
          <a:solidFill>
            <a:schemeClr val="tx1"/>
          </a:solidFill>
          <a:headEnd type="none" w="med" len="med"/>
          <a:tailEnd type="none" w="med" len="med"/>
        </a:ln>
      </cdr:spPr>
      <cdr:txBody>
        <a:bodyPr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GB" b="0" i="0" sz="1100">
              <a:solidFill>
                <a:srgbClr val="000000"/>
              </a:solidFill>
            </a:rPr>
            <a:t>Times 2023</a:t>
          </a:r>
          <a:endParaRPr lang="en-GB" b="0" i="0" sz="1100">
            <a:solidFill>
              <a:srgbClr val="000000"/>
            </a:solidFill>
          </a:endParaRP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831354</xdr:colOff>
      <xdr:row>19</xdr:row>
      <xdr:rowOff>144780</xdr:rowOff>
    </xdr:to>
    <xdr:pic macro="">
      <xdr:nvPicPr>
        <xdr:cNvPr id="2" name="Picture 1">
          <a:extLst xmlns:a="http://schemas.openxmlformats.org/drawingml/2006/main">
            <a:ext uri="{FF2B5EF4-FFF2-40B4-BE49-F238E27FC236}">
              <a16:creationId xmlns:a16="http://schemas.microsoft.com/office/drawing/2014/main" id="{00000000-0008-0000-2400-000002000000}"/>
            </a:ext>
          </a:extLst>
        </xdr:cNvPr>
        <xdr:cNvPicPr>
          <a:picLocks noChangeAspect="1"/>
        </xdr:cNvPicPr>
      </xdr:nvPicPr>
      <xdr:blipFill>
        <a:blip xmlns:d5p1="http://schemas.openxmlformats.org/officeDocument/2006/relationships" d5p1:embed="rId1">
          <a:extLst/>
        </a:blip>
        <a:srcRect/>
        <a:stretch>
          <a:fillRect/>
        </a:stretch>
      </xdr:blipFill>
      <xdr:spPr>
        <a:xfrm>
          <a:off x="609600" y="381000"/>
          <a:ext cx="8632684" cy="8632684"/>
        </a:xfrm>
        <a:prstGeom xmlns:a="http://schemas.openxmlformats.org/drawingml/2006/main" prst="rect">
          <a:avLst/>
        </a:prstGeom>
        <a:noFill/>
      </xdr:spPr>
    </xdr:pic>
    <xdr:clientData/>
  </xdr:twoCellAnchor>
</xdr:wsDr>
</file>

<file path=xl/drawings/drawing2.xml><?xml version="1.0" encoding="utf-8"?>
<c:userShapes xmlns:cdr="http://schemas.openxmlformats.org/drawingml/2006/chartDrawing" xmlns:a="http://schemas.openxmlformats.org/drawingml/2006/main" xmlns:c="http://schemas.openxmlformats.org/drawingml/2006/chart">
  <cdr:relSizeAnchor>
    <cdr:from>
      <cdr:x>0.901</cdr:x>
      <cdr:y>0.497</cdr:y>
    </cdr:from>
    <cdr:to>
      <cdr:x>0.942</cdr:x>
      <cdr:y>0.823</cdr:y>
    </cdr:to>
    <cdr:sp macro="" textlink="">
      <cdr:nvSpPr>
        <cdr:cNvPr id="2" name="Up Arrow 1"/>
        <cdr:cNvSpPr/>
      </cdr:nvSpPr>
      <cdr:spPr>
        <a:xfrm>
          <a:off x="4114800" y="1362075"/>
          <a:ext cx="190515" cy="895353"/>
        </a:xfrm>
        <a:prstGeom prst="upArrow">
          <a:avLst xmlns:a="http://schemas.openxmlformats.org/drawingml/2006/main"/>
        </a:prstGeom>
      </cdr:spPr>
      <cdr:style xmlns:cdr="http://schemas.openxmlformats.org/drawingml/2006/char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xmlns:cdr="http://schemas.openxmlformats.org/drawingml/2006/chartDrawing">
        <a:bodyPr xmlns:a="http://schemas.openxmlformats.org/drawingml/2006/main" vertOverflow="clip"/>
        <a:lstStyle xmlns:a="http://schemas.openxmlformats.org/drawingml/2006/main"/>
        <a:p xmlns:a="http://schemas.openxmlformats.org/drawingml/2006/main">
          <a:endParaRPr lang="en-US"/>
        </a:p>
      </cdr:txBody>
    </cdr:sp>
    <clientData xmlns="http://schemas.openxmlformats.org/drawingml/2006/spreadsheetDrawing"/>
  </cdr:relSizeAnchor>
</c:userShapes>
</file>

<file path=xl/drawings/drawing3.xml><?xml version="1.0" encoding="utf-8"?>
<c:userShapes xmlns:cdr="http://schemas.openxmlformats.org/drawingml/2006/chartDrawing" xmlns:a="http://schemas.openxmlformats.org/drawingml/2006/main" xmlns:c="http://schemas.openxmlformats.org/drawingml/2006/chart">
  <cdr:relSizeAnchor>
    <cdr:from>
      <cdr:x>0.821</cdr:x>
      <cdr:y>0.657</cdr:y>
    </cdr:from>
    <cdr:to>
      <cdr:x>0.992</cdr:x>
      <cdr:y>0.796</cdr:y>
    </cdr:to>
    <cdr:sp macro="">
      <cdr:nvSpPr>
        <cdr:cNvPr id="2" name="TextBox 1"/>
        <cdr:cNvSpPr txBox="1"/>
      </cdr:nvSpPr>
      <cdr:spPr>
        <a:xfrm>
          <a:off x="3752835" y="1800225"/>
          <a:ext cx="781065" cy="381003"/>
        </a:xfrm>
        <a:prstGeom prst="rect">
          <a:avLst/>
        </a:prstGeom>
        <a:solidFill>
          <a:srgbClr val="FFFFFF"/>
        </a:solidFill>
        <a:ln cmpd="sng">
          <a:solidFill>
            <a:schemeClr val="tx1"/>
          </a:solidFill>
          <a:headEnd type="none" w="med" len="med"/>
          <a:tailEnd type="none" w="med" len="med"/>
        </a:ln>
      </cdr:spPr>
      <cdr:txBody>
        <a:bodyPr vertOverflow="clip" wrap="square" rtlCol="0"/>
        <a:lstStyle xmlns:a="http://schemas.openxmlformats.org/drawingml/2006/main"/>
        <a:p>
          <a:pPr algn="ctr"/>
          <a:r>
            <a:rPr lang="en-GB" b="0" i="0" sz="800">
              <a:solidFill>
                <a:srgbClr val="000000"/>
              </a:solidFill>
            </a:rPr>
            <a:t>good performance</a:t>
          </a:r>
          <a:endParaRPr lang="en-GB" b="0" i="0" sz="800">
            <a:solidFill>
              <a:srgbClr val="000000"/>
            </a:solidFill>
          </a:endParaRPr>
        </a:p>
      </cdr:txBody>
    </cdr:sp>
  </cdr:relSizeAnchor>
  <cdr:relSizeAnchor>
    <cdr:from>
      <cdr:x>0.886</cdr:x>
      <cdr:y>0.376</cdr:y>
    </cdr:from>
    <cdr:to>
      <cdr:x>0.919</cdr:x>
      <cdr:y>0.639</cdr:y>
    </cdr:to>
    <cdr:sp macro="" textlink="">
      <cdr:nvSpPr>
        <cdr:cNvPr id="3" name="Up Arrow 2"/>
        <cdr:cNvSpPr/>
      </cdr:nvSpPr>
      <cdr:spPr>
        <a:xfrm>
          <a:off x="4048140" y="1028688"/>
          <a:ext cx="152385" cy="723903"/>
        </a:xfrm>
        <a:prstGeom prst="upArrow">
          <a:avLst xmlns:a="http://schemas.openxmlformats.org/drawingml/2006/main"/>
        </a:prstGeom>
      </cdr:spPr>
      <cdr:style xmlns:cdr="http://schemas.openxmlformats.org/drawingml/2006/char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xmlns:cdr="http://schemas.openxmlformats.org/drawingml/2006/chartDrawing">
        <a:bodyPr xmlns:a="http://schemas.openxmlformats.org/drawingml/2006/main" vertOverflow="clip"/>
        <a:lstStyle xmlns:a="http://schemas.openxmlformats.org/drawingml/2006/main"/>
        <a:p xmlns:a="http://schemas.openxmlformats.org/drawingml/2006/main">
          <a:endParaRPr lang="en-US"/>
        </a:p>
      </cdr:txBody>
    </cdr:sp>
    <clientData xmlns="http://schemas.openxmlformats.org/drawingml/2006/spreadsheetDrawing"/>
  </cdr:relSizeAnchor>
</c:userShapes>
</file>

<file path=xl/drawings/drawing4.xml><?xml version="1.0" encoding="utf-8"?>
<xdr:wsDr xmlns:xdr="http://schemas.openxmlformats.org/drawingml/2006/spreadsheetDrawing" xmlns:a="http://schemas.openxmlformats.org/drawingml/2006/main">
  <xdr:twoCellAnchor editAs="twoCell">
    <xdr:from>
      <xdr:col>0</xdr:col>
      <xdr:colOff>590466</xdr:colOff>
      <xdr:row>12</xdr:row>
      <xdr:rowOff>66675</xdr:rowOff>
    </xdr:from>
    <xdr:to>
      <xdr:col>2</xdr:col>
      <xdr:colOff>905582</xdr:colOff>
      <xdr:row>26</xdr:row>
      <xdr:rowOff>142875</xdr:rowOff>
    </xdr:to>
    <xdr:graphicFrame macro="">
      <xdr:nvGraphicFramePr>
        <xdr:cNvPr id="4" name="Chart 3"/>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3</xdr:col>
      <xdr:colOff>343142</xdr:colOff>
      <xdr:row>12</xdr:row>
      <xdr:rowOff>76200</xdr:rowOff>
    </xdr:from>
    <xdr:to>
      <xdr:col>10</xdr:col>
      <xdr:colOff>124085</xdr:colOff>
      <xdr:row>26</xdr:row>
      <xdr:rowOff>152400</xdr:rowOff>
    </xdr:to>
    <xdr:graphicFrame macro="">
      <xdr:nvGraphicFramePr>
        <xdr:cNvPr id="5" name="Chart 4"/>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2</xdr:col>
      <xdr:colOff>161181</xdr:colOff>
      <xdr:row>24</xdr:row>
      <xdr:rowOff>95250</xdr:rowOff>
    </xdr:from>
    <xdr:to>
      <xdr:col>2</xdr:col>
      <xdr:colOff>886495</xdr:colOff>
      <xdr:row>26</xdr:row>
      <xdr:rowOff>76200</xdr:rowOff>
    </xdr:to>
    <xdr:sp macro="">
      <xdr:nvSpPr>
        <xdr:cNvPr id="2" name="TextBox 1">
          <a:extLst xmlns:a="http://schemas.openxmlformats.org/drawingml/2006/main">
            <a:ext uri="{FF2B5EF4-FFF2-40B4-BE49-F238E27FC236}">
              <a16:creationId xmlns:a16="http://schemas.microsoft.com/office/drawing/2014/main" id="{00000000-0008-0000-0800-000002000000}"/>
            </a:ext>
          </a:extLst>
        </xdr:cNvPr>
        <xdr:cNvSpPr txBox="1"/>
      </xdr:nvSpPr>
      <xdr:spPr>
        <a:xfrm>
          <a:off x="4419600" y="5695950"/>
          <a:ext cx="723900" cy="361950"/>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pPr algn="ctr"/>
          <a:r>
            <a:rPr lang="en-GB" b="0" i="0" sz="800">
              <a:solidFill>
                <a:srgbClr val="000000"/>
              </a:solidFill>
            </a:rPr>
            <a:t>good performance</a:t>
          </a:r>
          <a:endParaRPr lang="en-GB" b="0" i="0" sz="800">
            <a:solidFill>
              <a:srgbClr val="000000"/>
            </a:solidFill>
          </a:endParaRPr>
        </a:p>
      </xdr:txBody>
    </xdr:sp>
    <xdr:clientData/>
  </xdr:twoCellAnchor>
</xdr:wsDr>
</file>

<file path=xl/drawings/drawing5.xml><?xml version="1.0" encoding="utf-8"?>
<xdr:wsDr xmlns:a="http://schemas.openxmlformats.org/drawingml/2006/main" xmlns:xdr="http://schemas.openxmlformats.org/drawingml/2006/spreadsheetDrawing">
  <xdr:absoluteAnchor>
    <xdr:pos x="0" y="0"/>
    <xdr:ext cx="11610975" cy="7581900"/>
    <xdr:graphicFrame macro="">
      <xdr:nvGraphicFramePr>
        <xdr:cNvPr id="2" name="G Weight Sep22"/>
        <xdr:cNvGraphicFramePr>
          <a:graphicFrameLocks noGrp="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absoluteAnchor>
</xdr:wsDr>
</file>

<file path=xl/drawings/drawing6.xml><?xml version="1.0" encoding="utf-8"?>
<c:userShapes xmlns:cdr="http://schemas.openxmlformats.org/drawingml/2006/chartDrawing" xmlns:a="http://schemas.openxmlformats.org/drawingml/2006/main" xmlns:c="http://schemas.openxmlformats.org/drawingml/2006/chart">
  <cdr:relSizeAnchor>
    <cdr:from>
      <cdr:x>0.182</cdr:x>
      <cdr:y>0.115</cdr:y>
    </cdr:from>
    <cdr:to>
      <cdr:x>0.342</cdr:x>
      <cdr:y>0.15</cdr:y>
    </cdr:to>
    <cdr:sp macro="">
      <cdr:nvSpPr>
        <cdr:cNvPr id="2" name="TextBox 1"/>
        <cdr:cNvSpPr txBox="1"/>
      </cdr:nvSpPr>
      <cdr:spPr>
        <a:xfrm>
          <a:off x="1684020" y="693420"/>
          <a:ext cx="1485900" cy="213360"/>
        </a:xfrm>
        <a:prstGeom prst="rect">
          <a:avLst/>
        </a:prstGeom>
        <a:noFill/>
        <a:ln>
          <a:noFill/>
        </a:ln>
      </cdr:spPr>
      <cdr:txBody>
        <a:bodyPr vertOverflow="clip" wrap="square" rtlCol="0"/>
        <a:lstStyle xmlns:a="http://schemas.openxmlformats.org/drawingml/2006/main"/>
        <a:p>
          <a:endParaRPr lang="en-GB" b="0" i="0" sz="1100">
            <a:solidFill>
              <a:srgbClr val="000000"/>
            </a:solidFill>
          </a:endParaRPr>
        </a:p>
      </cdr:txBody>
    </cdr:sp>
  </cdr:relSizeAnchor>
  <cdr:relSizeAnchor>
    <cdr:from>
      <cdr:x>0.125</cdr:x>
      <cdr:y>0.125</cdr:y>
    </cdr:from>
    <cdr:to>
      <cdr:x>0.413</cdr:x>
      <cdr:y>0.166</cdr:y>
    </cdr:to>
    <cdr:sp macro="">
      <cdr:nvSpPr>
        <cdr:cNvPr id="3" name="TextBox 2"/>
        <cdr:cNvSpPr txBox="1"/>
      </cdr:nvSpPr>
      <cdr:spPr>
        <a:xfrm>
          <a:off x="1448121" y="942885"/>
          <a:ext cx="3342954" cy="314415"/>
        </a:xfrm>
        <a:prstGeom prst="rect">
          <a:avLst/>
        </a:prstGeom>
        <a:noFill/>
        <a:ln cmpd="sng">
          <a:solidFill>
            <a:schemeClr val="tx1"/>
          </a:solidFill>
          <a:headEnd type="none" w="med" len="med"/>
          <a:tailEnd type="none" w="med" len="med"/>
        </a:ln>
      </cdr:spPr>
      <cdr:txBody>
        <a:bodyPr vertOverflow="clip" wrap="square" rtlCol="0"/>
        <a:lstStyle xmlns:a="http://schemas.openxmlformats.org/drawingml/2006/main"/>
        <a:p>
          <a:pPr algn="ctr"/>
          <a:r>
            <a:rPr lang="en-GB" b="0" i="0" sz="1100">
              <a:solidFill>
                <a:srgbClr val="000000"/>
              </a:solidFill>
            </a:rPr>
            <a:t>Complete University Guide 2023</a:t>
          </a:r>
          <a:endParaRPr lang="en-GB" b="0" i="0" sz="1100">
            <a:solidFill>
              <a:srgbClr val="000000"/>
            </a:solidFill>
          </a:endParaRPr>
        </a:p>
      </cdr:txBody>
    </cdr:sp>
  </cdr:relSizeAnchor>
  <cdr:relSizeAnchor>
    <cdr:from>
      <cdr:x>0.512</cdr:x>
      <cdr:y>0.121</cdr:y>
    </cdr:from>
    <cdr:to>
      <cdr:x>0.676</cdr:x>
      <cdr:y>0.17</cdr:y>
    </cdr:to>
    <cdr:sp macro="">
      <cdr:nvSpPr>
        <cdr:cNvPr id="8" name="TextBox 7"/>
        <cdr:cNvSpPr txBox="1"/>
      </cdr:nvSpPr>
      <cdr:spPr>
        <a:xfrm>
          <a:off x="5943601" y="912482"/>
          <a:ext cx="1904999" cy="375834"/>
        </a:xfrm>
        <a:prstGeom prst="rect">
          <a:avLst/>
        </a:prstGeom>
        <a:noFill/>
        <a:ln cmpd="sng">
          <a:solidFill>
            <a:schemeClr val="tx1"/>
          </a:solidFill>
          <a:headEnd type="none" w="med" len="med"/>
          <a:tailEnd type="none" w="med" len="med"/>
        </a:ln>
      </cdr:spPr>
      <cdr:txBody>
        <a:bodyPr vertOverflow="clip" wrap="square" rtlCol="0"/>
        <a:lstStyle xmlns:a="http://schemas.openxmlformats.org/drawingml/2006/main"/>
        <a:p>
          <a:pPr algn="ctr"/>
          <a:r>
            <a:rPr lang="en-GB" b="0" i="0" sz="1100">
              <a:solidFill>
                <a:srgbClr val="000000"/>
              </a:solidFill>
            </a:rPr>
            <a:t>Guardian 2023</a:t>
          </a:r>
          <a:endParaRPr lang="en-GB" b="0" i="0" sz="1100">
            <a:solidFill>
              <a:srgbClr val="000000"/>
            </a:solidFill>
          </a:endParaRPr>
        </a:p>
      </cdr:txBody>
    </cdr:sp>
  </cdr:relSizeAnchor>
  <cdr:relSizeAnchor>
    <cdr:from>
      <cdr:x>0.772</cdr:x>
      <cdr:y>0.12</cdr:y>
    </cdr:from>
    <cdr:to>
      <cdr:x>0.934</cdr:x>
      <cdr:y>0.17</cdr:y>
    </cdr:to>
    <cdr:sp macro="">
      <cdr:nvSpPr>
        <cdr:cNvPr id="9" name="TextBox 1"/>
        <cdr:cNvSpPr txBox="1"/>
      </cdr:nvSpPr>
      <cdr:spPr>
        <a:xfrm>
          <a:off x="8953500" y="904672"/>
          <a:ext cx="1888596" cy="383644"/>
        </a:xfrm>
        <a:prstGeom prst="rect">
          <a:avLst/>
        </a:prstGeom>
        <a:noFill/>
        <a:ln cmpd="sng">
          <a:solidFill>
            <a:schemeClr val="tx1"/>
          </a:solidFill>
          <a:headEnd type="none" w="med" len="med"/>
          <a:tailEnd type="none" w="med" len="med"/>
        </a:ln>
      </cdr:spPr>
      <cdr:txBody>
        <a:bodyPr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GB" b="0" i="0" sz="1100">
              <a:solidFill>
                <a:srgbClr val="000000"/>
              </a:solidFill>
            </a:rPr>
            <a:t>Times 2023</a:t>
          </a:r>
          <a:endParaRPr lang="en-GB" b="0" i="0" sz="1100">
            <a:solidFill>
              <a:srgbClr val="000000"/>
            </a:solidFill>
          </a:endParaRPr>
        </a:p>
        <a:p>
          <a:pPr algn="ctr"/>
          <a:endParaRPr lang="en-GB" b="0" i="0" sz="1100">
            <a:solidFill>
              <a:srgbClr val="000000"/>
            </a:solidFill>
          </a:endParaRPr>
        </a:p>
      </cdr:txBody>
    </cdr:sp>
  </cdr:relSizeAnchor>
</c:userShapes>
</file>

<file path=xl/drawings/drawing7.xml><?xml version="1.0" encoding="utf-8"?>
<xdr:wsDr xmlns:a="http://schemas.openxmlformats.org/drawingml/2006/main" xmlns:xdr="http://schemas.openxmlformats.org/drawingml/2006/spreadsheetDrawing">
  <xdr:absoluteAnchor>
    <xdr:pos x="0" y="0"/>
    <xdr:ext cx="9277350" cy="6029325"/>
    <xdr:graphicFrame macro="">
      <xdr:nvGraphicFramePr>
        <xdr:cNvPr id="2" name="G Weight CUG sbj"/>
        <xdr:cNvGraphicFramePr>
          <a:graphicFrameLocks noGrp="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absoluteAnchor>
</xdr:wsDr>
</file>

<file path=xl/drawings/drawing8.xml><?xml version="1.0" encoding="utf-8"?>
<c:userShapes xmlns:cdr="http://schemas.openxmlformats.org/drawingml/2006/chartDrawing" xmlns:a="http://schemas.openxmlformats.org/drawingml/2006/main" xmlns:c="http://schemas.openxmlformats.org/drawingml/2006/chart">
  <cdr:relSizeAnchor>
    <cdr:from>
      <cdr:x>0.182</cdr:x>
      <cdr:y>0.115</cdr:y>
    </cdr:from>
    <cdr:to>
      <cdr:x>0.342</cdr:x>
      <cdr:y>0.15</cdr:y>
    </cdr:to>
    <cdr:sp macro="">
      <cdr:nvSpPr>
        <cdr:cNvPr id="2" name="TextBox 1"/>
        <cdr:cNvSpPr txBox="1"/>
      </cdr:nvSpPr>
      <cdr:spPr>
        <a:xfrm>
          <a:off x="1684020" y="693420"/>
          <a:ext cx="1485900" cy="213360"/>
        </a:xfrm>
        <a:prstGeom prst="rect">
          <a:avLst/>
        </a:prstGeom>
        <a:noFill/>
        <a:ln>
          <a:noFill/>
        </a:ln>
      </cdr:spPr>
      <cdr:txBody>
        <a:bodyPr vertOverflow="clip" wrap="square" rtlCol="0"/>
        <a:lstStyle xmlns:a="http://schemas.openxmlformats.org/drawingml/2006/main"/>
        <a:p>
          <a:endParaRPr lang="en-GB" b="0" i="0" sz="1100">
            <a:solidFill>
              <a:srgbClr val="000000"/>
            </a:solidFill>
          </a:endParaRPr>
        </a:p>
      </cdr:txBody>
    </cdr:sp>
  </cdr:relSizeAnchor>
</c:userShapes>
</file>

<file path=xl/drawings/drawing9.xml><?xml version="1.0" encoding="utf-8"?>
<xdr:wsDr xmlns:a="http://schemas.openxmlformats.org/drawingml/2006/main" xmlns:xdr="http://schemas.openxmlformats.org/drawingml/2006/spreadsheetDrawing">
  <xdr:absoluteAnchor>
    <xdr:pos x="0" y="0"/>
    <xdr:ext cx="11610975" cy="7572375"/>
    <xdr:graphicFrame macro="">
      <xdr:nvGraphicFramePr>
        <xdr:cNvPr id="2" name="G Weight NSS Sep22"/>
        <xdr:cNvGraphicFramePr>
          <a:graphicFrameLocks noGrp="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absoluteAnchor>
</xdr:wsDr>
</file>

<file path=xl/externalLinks/_rels/externalLink1.xml.rels><?xml version="1.0" encoding="utf-8" standalone="yes"?><Relationships xmlns="http://schemas.openxmlformats.org/package/2006/relationships"><Relationship Id="rId1" Type="http://schemas.microsoft.com/office/2006/relationships/xlExternalLinkPath/xlPathMissing" Target="SHJT/2016/ARWU%202016.xlsx" TargetMode="External" /></Relationships>
</file>

<file path=xl/externalLinks/_rels/externalLink10.xml.rels><?xml version="1.0" encoding="utf-8" standalone="yes"?><Relationships xmlns="http://schemas.openxmlformats.org/package/2006/relationships"><Relationship Id="rId1" Type="http://schemas.microsoft.com/office/2006/relationships/xlExternalLinkPath/xlPathMissing" Target="Times%20GUG/Times%202017/TGUG%202017%20v2.xlsx" TargetMode="External" /></Relationships>
</file>

<file path=xl/externalLinks/_rels/externalLink11.xml.rels><?xml version="1.0" encoding="utf-8" standalone="yes"?><Relationships xmlns="http://schemas.openxmlformats.org/package/2006/relationships"><Relationship Id="rId1" Type="http://schemas.microsoft.com/office/2006/relationships/xlExternalLinkPath/xlPathMissing" Target="Times%20GUG/Times%202020/The%20Times%20GUG%202020%20analysis%20of%20results.xlsx" TargetMode="External" /></Relationships>
</file>

<file path=xl/externalLinks/_rels/externalLink12.xml.rels><?xml version="1.0" encoding="utf-8" standalone="yes"?><Relationships xmlns="http://schemas.openxmlformats.org/package/2006/relationships"><Relationship Id="rId1" Type="http://schemas.microsoft.com/office/2006/relationships/xlExternalLinkPath/xlPathMissing" Target="Times%20GUG/Times%202021/The%20Times%20GUG%202021%20analysis%20of%20results.xlsx" TargetMode="External" /></Relationships>
</file>

<file path=xl/externalLinks/_rels/externalLink13.xml.rels><?xml version="1.0" encoding="utf-8" standalone="yes"?><Relationships xmlns="http://schemas.openxmlformats.org/package/2006/relationships"><Relationship Id="rId1" Type="http://schemas.microsoft.com/office/2006/relationships/xlExternalLinkPath/xlPathMissing" Target="Times%20GUG/Times%202023/Appendix%201%20Times%20GUG2023%20analysis%20of%20results%20DRAFT%20v3.2.xlsx" TargetMode="External" /></Relationships>
</file>

<file path=xl/externalLinks/_rels/externalLink2.xml.rels><?xml version="1.0" encoding="utf-8" standalone="yes"?><Relationships xmlns="http://schemas.openxmlformats.org/package/2006/relationships"><Relationship Id="rId1" Type="http://schemas.microsoft.com/office/2006/relationships/xlExternalLinkPath/xlPathMissing" Target="Complete%20University%20Guide/Complete%20Uni%20guide%202022/Appendix%202%20CUG%202022%20SGUL%20results%20table%2020220624%20(v3).xlsx" TargetMode="External" /></Relationships>
</file>

<file path=xl/externalLinks/_rels/externalLink3.xml.rels><?xml version="1.0" encoding="utf-8" standalone="yes"?><Relationships xmlns="http://schemas.openxmlformats.org/package/2006/relationships"><Relationship Id="rId1" Type="http://schemas.microsoft.com/office/2006/relationships/xlExternalLinkPath/xlPathMissing" Target="Complete%20University%20Guide/Complete%20Uni%20guide%202023/Analysis/Appendix%202%20-%20CUG%202023%20SGUL%20results%20table%20DRAFT%20v4.xlsx" TargetMode="External" /></Relationships>
</file>

<file path=xl/externalLinks/_rels/externalLink4.xml.rels><?xml version="1.0" encoding="utf-8" standalone="yes"?><Relationships xmlns="http://schemas.openxmlformats.org/package/2006/relationships"><Relationship Id="rId1" Type="http://schemas.microsoft.com/office/2006/relationships/xlExternalLinkPath/xlPathMissing" Target="Complete%20University%20Guide/Complete%20Uni%20guide%202014/Appendix%201%20CUG%202014%20tables%20v2.xls" TargetMode="External" /></Relationships>
</file>

<file path=xl/externalLinks/_rels/externalLink5.xml.rels><?xml version="1.0" encoding="utf-8" standalone="yes"?><Relationships xmlns="http://schemas.openxmlformats.org/package/2006/relationships"><Relationship Id="rId1" Type="http://schemas.microsoft.com/office/2006/relationships/xlExternalLinkPath/xlPathMissing" Target="Complete%20University%20Guide/Complete%20Uni%20guide%202016/Appendix%202%20CUG%202016%20tables%2027%20Apr%20v2.xls" TargetMode="External" /></Relationships>
</file>

<file path=xl/externalLinks/_rels/externalLink6.xml.rels><?xml version="1.0" encoding="utf-8" standalone="yes"?><Relationships xmlns="http://schemas.openxmlformats.org/package/2006/relationships"><Relationship Id="rId1" Type="http://schemas.microsoft.com/office/2006/relationships/xlExternalLinkPath/xlPathMissing" Target="Complete%20University%20Guide/Complete%20Uni%20guide%202018/Appendix%202%20CUG%202018%20tables%2026%20Apr%20v3.xls" TargetMode="External" /></Relationships>
</file>

<file path=xl/externalLinks/_rels/externalLink7.xml.rels><?xml version="1.0" encoding="utf-8" standalone="yes"?><Relationships xmlns="http://schemas.openxmlformats.org/package/2006/relationships"><Relationship Id="rId1" Type="http://schemas.microsoft.com/office/2006/relationships/xlExternalLinkPath/xlPathMissing" Target="Complete%20University%20Guide/Complete%20Uni%20guide%202020/Secondary%20Release%2028.05.19/CUG2020%20extracts%20secondary%20release.xlsx" TargetMode="External" /></Relationships>
</file>

<file path=xl/externalLinks/_rels/externalLink8.xml.rels><?xml version="1.0" encoding="utf-8" standalone="yes"?><Relationships xmlns="http://schemas.openxmlformats.org/package/2006/relationships"><Relationship Id="rId1" Type="http://schemas.microsoft.com/office/2006/relationships/xlExternalLinkPath/xlPathMissing" Target="Complete%20University%20Guide/Complete%20Uni%20guide%202021/CUG%202021%20SGUL%20results%20table%2020200609%20v6%20FINAL.xlsx" TargetMode="External" /></Relationships>
</file>

<file path=xl/externalLinks/_rels/externalLink9.xml.rels><?xml version="1.0" encoding="utf-8" standalone="yes"?><Relationships xmlns="http://schemas.openxmlformats.org/package/2006/relationships"><Relationship Id="rId1" Type="http://schemas.microsoft.com/office/2006/relationships/xlExternalLinkPath/xlPathMissing" Target="Guardian%20guide/Guardian%202015%20guide/Appendix%202%20GUG2015.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Top 500 2016"/>
      <sheetName val="method"/>
      <sheetName val="statistics"/>
    </sheetNames>
    <sheetDataSet>
      <sheetData sheetId="0">
        <row r="447">
          <cell r="A447" t="str">
            <v>401-500</v>
          </cell>
        </row>
      </sheetData>
      <sheetData sheetId="1"/>
      <sheetData sheetId="2"/>
    </sheetDataSet>
  </externalBook>
</externalLink>
</file>

<file path=xl/externalLinks/externalLink10.xml><?xml version="1.0" encoding="utf-8"?>
<externalLink xmlns="http://schemas.openxmlformats.org/spreadsheetml/2006/main">
  <externalBook xmlns:d2p1="http://schemas.openxmlformats.org/officeDocument/2006/relationships" d2p1:id="rId1">
    <sheetNames>
      <sheetName val="Subjects"/>
      <sheetName val="List"/>
      <sheetName val="Notes"/>
      <sheetName val="summary"/>
      <sheetName val="Contents table"/>
      <sheetName val="T1"/>
      <sheetName val="T2"/>
      <sheetName val="T3"/>
      <sheetName val="T4"/>
      <sheetName val="T5"/>
      <sheetName val="T6"/>
      <sheetName val="T7"/>
      <sheetName val="T8"/>
      <sheetName val="T9"/>
      <sheetName val="T10"/>
      <sheetName val="T11"/>
      <sheetName val="methodology"/>
    </sheetNames>
    <sheetDataSet>
      <sheetData sheetId="0"/>
      <sheetData sheetId="1"/>
      <sheetData sheetId="2"/>
      <sheetData sheetId="3"/>
      <sheetData sheetId="4"/>
      <sheetData sheetId="5">
        <row r="6">
          <cell r="C6">
            <v>536</v>
          </cell>
          <cell r="F6">
            <v>620</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externalBook xmlns:d2p1="http://schemas.openxmlformats.org/officeDocument/2006/relationships" d2p1:id="rId1">
    <sheetNames>
      <sheetName val="Contents table"/>
      <sheetName val="T1"/>
      <sheetName val="T2"/>
      <sheetName val="ranking graphs"/>
      <sheetName val="quartiles chart"/>
      <sheetName val="T3"/>
      <sheetName val="T4"/>
      <sheetName val="T5"/>
      <sheetName val="T6"/>
      <sheetName val="T7"/>
      <sheetName val="T8"/>
      <sheetName val="T9"/>
      <sheetName val="T10"/>
      <sheetName val="T11"/>
      <sheetName val="T12"/>
      <sheetName val="methodology"/>
    </sheetNames>
    <sheetDataSet>
      <sheetData sheetId="0"/>
      <sheetData sheetId="1">
        <row r="6">
          <cell r="C6">
            <v>521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externalBook xmlns:d2p1="http://schemas.openxmlformats.org/officeDocument/2006/relationships" d2p1:id="rId1">
    <sheetNames>
      <sheetName val="Contents table"/>
      <sheetName val="T1"/>
      <sheetName val="T2"/>
      <sheetName val="ranking graphs"/>
      <sheetName val="quartiles chart"/>
      <sheetName val="T3"/>
      <sheetName val="T4"/>
      <sheetName val="T5"/>
      <sheetName val="T6"/>
      <sheetName val="T7"/>
      <sheetName val="T8"/>
      <sheetName val="T9"/>
      <sheetName val="T10"/>
      <sheetName val="T11"/>
      <sheetName val="T12"/>
      <sheetName val="methodology"/>
    </sheetNames>
    <sheetDataSet>
      <sheetData sheetId="0"/>
      <sheetData sheetId="1">
        <row r="6">
          <cell r="C6">
            <v>564</v>
          </cell>
        </row>
      </sheetData>
      <sheetData sheetId="2"/>
      <sheetData sheetId="3"/>
      <sheetData sheetId="4"/>
      <sheetData sheetId="5">
        <row r="145">
          <cell r="F145">
            <v>87.3</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externalBook xmlns:d2p1="http://schemas.openxmlformats.org/officeDocument/2006/relationships" d2p1:id="rId1">
    <sheetNames>
      <sheetName val="Ranking"/>
      <sheetName val="2022 vs 2021"/>
      <sheetName val="Contents table"/>
      <sheetName val="T1 Metrics"/>
      <sheetName val="main z"/>
      <sheetName val="T2 Subject"/>
      <sheetName val="T3 Overall"/>
      <sheetName val="GP"/>
      <sheetName val="%1st21"/>
      <sheetName val="T4 London"/>
      <sheetName val="T5 A&amp;P "/>
      <sheetName val="T6 BS"/>
      <sheetName val="T7 Medicine"/>
      <sheetName val="T8 Pharm"/>
      <sheetName val="T9 Nursing"/>
      <sheetName val="T9 Physio"/>
      <sheetName val="T10 Radio"/>
      <sheetName val="T11 Sbj allied to Med"/>
      <sheetName val="T13 Social Work"/>
      <sheetName val="Methodology"/>
    </sheetNames>
    <sheetDataSet>
      <sheetData sheetId="0"/>
      <sheetData sheetId="1"/>
      <sheetData sheetId="2"/>
      <sheetData sheetId="3">
        <row r="6">
          <cell r="C6">
            <v>497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externalBook xmlns:d2p1="http://schemas.openxmlformats.org/officeDocument/2006/relationships" d2p1:id="rId1">
    <sheetNames>
      <sheetName val="T5 subject summary SGUL"/>
      <sheetName val="Contents table"/>
      <sheetName val="T5 Metric summary"/>
      <sheetName val="T6 subject summary"/>
      <sheetName val="T7 main table"/>
      <sheetName val="T8 main London"/>
      <sheetName val="T9 Biomed Sciences"/>
      <sheetName val="T10 Medicine"/>
      <sheetName val="T11 Medical Tech &amp;B'eng"/>
      <sheetName val="T12 Nursing"/>
      <sheetName val="T13 Counsel'g Psycht'y &amp; OT"/>
      <sheetName val="T14 Physiotherapy"/>
      <sheetName val="T15 Paramedic Sci"/>
      <sheetName val="T16 Social Work"/>
      <sheetName val="LUP"/>
      <sheetName val="Methodology"/>
      <sheetName val="SGUL"/>
    </sheetNames>
    <sheetDataSet>
      <sheetData sheetId="0"/>
      <sheetData sheetId="1"/>
      <sheetData sheetId="2"/>
      <sheetData sheetId="3"/>
      <sheetData sheetId="4">
        <row r="68">
          <cell r="C68">
            <v>61</v>
          </cell>
          <cell r="Z68">
            <v>599</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externalBook xmlns:d2p1="http://schemas.openxmlformats.org/officeDocument/2006/relationships" d2p1:id="rId1">
    <sheetNames>
      <sheetName val="T5 subject summary SGUL"/>
      <sheetName val="Contents table"/>
      <sheetName val="T5 Metric summary"/>
      <sheetName val="T6 subject summary"/>
      <sheetName val="T7 Main Table"/>
      <sheetName val="T8 London Table"/>
      <sheetName val="T9 Biomedical Sciences"/>
      <sheetName val="T10 Medicine"/>
      <sheetName val="T11 Med Tech and Bioeng"/>
      <sheetName val="T12 Physiotherapy"/>
      <sheetName val="T13 Paramedic Science"/>
      <sheetName val="T14 Counc, Psych and OT"/>
      <sheetName val="LUP"/>
      <sheetName val="Methodology"/>
      <sheetName val="SGUL"/>
    </sheetNames>
    <sheetDataSet>
      <sheetData sheetId="0"/>
      <sheetData sheetId="1"/>
      <sheetData sheetId="2"/>
      <sheetData sheetId="3"/>
      <sheetData sheetId="4">
        <row r="62">
          <cell r="C62">
            <v>55</v>
          </cell>
          <cell r="Z62">
            <v>607</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externalBook xmlns:d2p1="http://schemas.openxmlformats.org/officeDocument/2006/relationships" d2p1:id="rId1">
    <sheetNames>
      <sheetName val="Contents table"/>
      <sheetName val="T1 Metric summary"/>
      <sheetName val="T2 subject summary"/>
      <sheetName val="Tariff"/>
      <sheetName val="T3 main table"/>
      <sheetName val="T4 main table London"/>
      <sheetName val="T5 Medical Technology"/>
      <sheetName val="T6 Medicine"/>
      <sheetName val="T7 Nursing"/>
      <sheetName val="T8 Physiotherapy"/>
      <sheetName val="G1"/>
      <sheetName val="Methodology"/>
      <sheetName val="graph"/>
      <sheetName val="Sheet1"/>
      <sheetName val="Entry modelled"/>
    </sheetNames>
    <sheetDataSet>
      <sheetData sheetId="0"/>
      <sheetData sheetId="1">
        <row r="6">
          <cell r="C6">
            <v>740</v>
          </cell>
        </row>
      </sheetData>
      <sheetData sheetId="2"/>
      <sheetData sheetId="3"/>
      <sheetData sheetId="4"/>
      <sheetData sheetId="5"/>
      <sheetData sheetId="6"/>
      <sheetData sheetId="7"/>
      <sheetData sheetId="8"/>
      <sheetData sheetId="9"/>
      <sheetData sheetId="10" refreshError="1"/>
      <sheetData sheetId="11"/>
      <sheetData sheetId="12"/>
      <sheetData sheetId="13"/>
      <sheetData sheetId="14"/>
    </sheetDataSet>
  </externalBook>
</externalLink>
</file>

<file path=xl/externalLinks/externalLink5.xml><?xml version="1.0" encoding="utf-8"?>
<externalLink xmlns="http://schemas.openxmlformats.org/spreadsheetml/2006/main">
  <externalBook xmlns:d2p1="http://schemas.openxmlformats.org/officeDocument/2006/relationships" d2p1:id="rId1">
    <sheetNames>
      <sheetName val="Contents table"/>
      <sheetName val="T5 Metric summary"/>
      <sheetName val="T6 subject summary"/>
      <sheetName val="T7 main table 1"/>
      <sheetName val="T8 main table London"/>
      <sheetName val="T9 Bio Sciences"/>
      <sheetName val="T10 Medicine"/>
      <sheetName val="T11 Medical Technology"/>
      <sheetName val="T12 Nursing"/>
      <sheetName val="T13 Physiotherapy"/>
      <sheetName val="T14 Social Work"/>
      <sheetName val="methodology"/>
      <sheetName val="LUP"/>
    </sheetNames>
    <sheetDataSet>
      <sheetData sheetId="0"/>
      <sheetData sheetId="1">
        <row r="6">
          <cell r="C6">
            <v>713</v>
          </cell>
          <cell r="F6">
            <v>687</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externalBook xmlns:d2p1="http://schemas.openxmlformats.org/officeDocument/2006/relationships" d2p1:id="rId1">
    <sheetNames>
      <sheetName val="T5 subject summary SGUL"/>
      <sheetName val="Contents table"/>
      <sheetName val="T4 Metric summary"/>
      <sheetName val="T5 subject summary"/>
      <sheetName val="T6 main table 1"/>
      <sheetName val="T7 main London"/>
      <sheetName val="T8 Anat &amp; Physiology"/>
      <sheetName val="T9 Bio Sciences"/>
      <sheetName val="T10 Medicine"/>
      <sheetName val="T11 Medical Technology"/>
      <sheetName val="T12 Nursing"/>
      <sheetName val="T13 Physiotherapy"/>
      <sheetName val="T14 Social Work"/>
      <sheetName val="LUP"/>
      <sheetName val="methodology"/>
      <sheetName val="SGUL"/>
    </sheetNames>
    <sheetDataSet>
      <sheetData sheetId="0"/>
      <sheetData sheetId="1"/>
      <sheetData sheetId="2">
        <row r="6">
          <cell r="C6">
            <v>687</v>
          </cell>
          <cell r="F6">
            <v>713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externalBook xmlns:d2p1="http://schemas.openxmlformats.org/officeDocument/2006/relationships" d2p1:id="rId1">
    <sheetNames>
      <sheetName val="2020.2 main table"/>
      <sheetName val="main table changes"/>
      <sheetName val="2020.2 main table sd"/>
      <sheetName val="2020.2 main table z"/>
      <sheetName val="2020.2 anat and physiol"/>
      <sheetName val="anat and physiol changes"/>
      <sheetName val="2020.2 biosci"/>
      <sheetName val="biosci changes"/>
      <sheetName val="2020.2 medicine"/>
      <sheetName val="medicine changes"/>
      <sheetName val="2020.2 med SD"/>
      <sheetName val="2020.2 med Z"/>
      <sheetName val="2020.2 med tech"/>
      <sheetName val="med tech changes"/>
      <sheetName val="2020.2 Nursing"/>
      <sheetName val="Nursing changes"/>
      <sheetName val="2020.2 physio"/>
      <sheetName val="physio changes"/>
      <sheetName val="2020.2 social work"/>
      <sheetName val="social work changes"/>
    </sheetNames>
    <sheetDataSet>
      <sheetData sheetId="0">
        <row r="48">
          <cell r="N48">
            <v>725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externalBook xmlns:d2p1="http://schemas.openxmlformats.org/officeDocument/2006/relationships" d2p1:id="rId1">
    <sheetNames>
      <sheetName val="T5 subject summary SGUL"/>
      <sheetName val="Contents table"/>
      <sheetName val="T7 Metric summary"/>
      <sheetName val="T8 subject summary"/>
      <sheetName val="T9 main table"/>
      <sheetName val="T10 main London"/>
      <sheetName val="T11 Anat &amp; Physiology"/>
      <sheetName val="T12 Bio Sciences"/>
      <sheetName val="T13 Medicine"/>
      <sheetName val="T14 Medical Technology"/>
      <sheetName val="T15 Nursing"/>
      <sheetName val="T16 Physiotherapy"/>
      <sheetName val="T17 Social Work"/>
      <sheetName val="LUP"/>
      <sheetName val="T18 Occ Therapy"/>
      <sheetName val="methodology"/>
      <sheetName val="SGUL"/>
    </sheetNames>
    <sheetDataSet>
      <sheetData sheetId="0"/>
      <sheetData sheetId="1"/>
      <sheetData sheetId="2"/>
      <sheetData sheetId="3"/>
      <sheetData sheetId="4">
        <row r="66">
          <cell r="Z66">
            <v>631</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9.xml><?xml version="1.0" encoding="utf-8"?>
<externalLink xmlns="http://schemas.openxmlformats.org/spreadsheetml/2006/main">
  <externalBook xmlns:d2p1="http://schemas.openxmlformats.org/officeDocument/2006/relationships" d2p1:id="rId1">
    <sheetNames>
      <sheetName val="Contents"/>
      <sheetName val="T9 Summary"/>
      <sheetName val="T10 Specialist"/>
      <sheetName val="T11 Biosciences"/>
      <sheetName val="T12 Medicine"/>
      <sheetName val="T13 Health Professions"/>
      <sheetName val="T14 Nursing &amp; Midwifery"/>
      <sheetName val="T15 Social Work"/>
      <sheetName val="methodology"/>
    </sheetNames>
    <sheetDataSet>
      <sheetData sheetId="0"/>
      <sheetData sheetId="1">
        <row r="6">
          <cell r="D6">
            <v>67.4</v>
          </cell>
          <cell r="F6">
            <v>43.2</v>
          </cell>
        </row>
      </sheetData>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Julie Leeming" id="{BDEA9A37-1943-47BA-8995-BF54F2FD3E7F}" userId="S::jleeming@sgul.ac.uk::f6c66056-4b8d-4957-83b1-80510d81015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22" dT="2022-09-26T12:11:18.52" personId="{BDEA9A37-1943-47BA-8995-BF54F2FD3E7F}" id="{657312CA-262E-4A7D-97EA-CB46EBF018D6}">
    <text>changed GUG2022</text>
  </threadedComment>
</ThreadedComments>
</file>

<file path=xl/worksheets/_rels/sheet1.xml.rels><?xml version="1.0" encoding="utf-8" standalone="yes"?><Relationships xmlns="http://schemas.openxmlformats.org/package/2006/relationships"><Relationship Id="rId3" Type="http://schemas.openxmlformats.org/officeDocument/2006/relationships/comments" Target="/xl/comments1.xml" /><Relationship Id="rId2" Type="http://schemas.openxmlformats.org/officeDocument/2006/relationships/vmlDrawing" Target="/xl/drawings/vmlDrawing1.vml" /><Relationship Id="rId1" Type="http://schemas.openxmlformats.org/officeDocument/2006/relationships/printerSettings" Target="../printerSettings/printerSettings1.bin" /></Relationships>
</file>

<file path=xl/worksheets/_rels/sheet11.xml.rels><?xml version="1.0" encoding="utf-8" standalone="yes"?><Relationships xmlns="http://schemas.openxmlformats.org/package/2006/relationships"><Relationship Id="rId3" Type="http://schemas.openxmlformats.org/officeDocument/2006/relationships/comments" Target="/xl/comments9.xml" /><Relationship Id="rId2" Type="http://schemas.openxmlformats.org/officeDocument/2006/relationships/vmlDrawing" Target="/xl/drawings/vmlDrawing9.vml" /><Relationship Id="rId1" Type="http://schemas.openxmlformats.org/officeDocument/2006/relationships/printerSettings" Target="../printerSettings/printerSettings6.bin" /></Relationships>
</file>

<file path=xl/worksheets/_rels/sheet12.xml.rels><?xml version="1.0" encoding="utf-8" standalone="yes"?><Relationships xmlns="http://schemas.openxmlformats.org/package/2006/relationships"><Relationship Id="rId2" Type="http://schemas.openxmlformats.org/officeDocument/2006/relationships/drawing" Target="/xl/drawings/drawing4.xml" /><Relationship Id="rId1" Type="http://schemas.openxmlformats.org/officeDocument/2006/relationships/printerSettings" Target="../printerSettings/printerSettings7.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_rels/sheet15.xml.rels><?xml version="1.0" encoding="utf-8" standalone="yes"?><Relationships xmlns="http://schemas.openxmlformats.org/package/2006/relationships"><Relationship Id="rId3" Type="http://schemas.openxmlformats.org/officeDocument/2006/relationships/comments" Target="/xl/comments10.xml" /><Relationship Id="rId2" Type="http://schemas.openxmlformats.org/officeDocument/2006/relationships/vmlDrawing" Target="/xl/drawings/vmlDrawing10.vml" /><Relationship Id="rId1" Type="http://schemas.openxmlformats.org/officeDocument/2006/relationships/printerSettings" Target="../printerSettings/printerSettings10.bin" /><Relationship Id="rId4" Type="http://schemas.microsoft.com/office/2017/10/relationships/threadedComment" Target="../threadedComments/threadedComment1.xml" /></Relationships>
</file>

<file path=xl/worksheets/_rels/sheet16.xml.rels><?xml version="1.0" encoding="utf-8" standalone="yes"?><Relationships xmlns="http://schemas.openxmlformats.org/package/2006/relationships"><Relationship Id="rId3" Type="http://schemas.openxmlformats.org/officeDocument/2006/relationships/comments" Target="/xl/comments11.xml" /><Relationship Id="rId2" Type="http://schemas.openxmlformats.org/officeDocument/2006/relationships/vmlDrawing" Target="/xl/drawings/vmlDrawing11.vml" /><Relationship Id="rId1" Type="http://schemas.openxmlformats.org/officeDocument/2006/relationships/printerSettings" Target="../printerSettings/printerSettings11.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8.xml.rels><?xml version="1.0" encoding="utf-8" standalone="yes"?><Relationships xmlns="http://schemas.openxmlformats.org/package/2006/relationships"><Relationship Id="rId3" Type="http://schemas.openxmlformats.org/officeDocument/2006/relationships/comments" Target="/xl/comments12.xml" /><Relationship Id="rId2" Type="http://schemas.openxmlformats.org/officeDocument/2006/relationships/vmlDrawing" Target="/xl/drawings/vmlDrawing12.vml" /><Relationship Id="rId1" Type="http://schemas.openxmlformats.org/officeDocument/2006/relationships/printerSettings" Target="../printerSettings/printerSettings13.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 standalone="yes"?><Relationships xmlns="http://schemas.openxmlformats.org/package/2006/relationships"><Relationship Id="rId2" Type="http://schemas.openxmlformats.org/officeDocument/2006/relationships/comments" Target="/xl/comments2.xml" /><Relationship Id="rId1" Type="http://schemas.openxmlformats.org/officeDocument/2006/relationships/vmlDrawing" Target="/xl/drawings/vmlDrawing2.vml" /></Relationships>
</file>

<file path=xl/worksheets/_rels/sheet21.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22.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23.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24.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25.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6.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27.xml.rels><?xml version="1.0" encoding="utf-8" standalone="yes"?><Relationships xmlns="http://schemas.openxmlformats.org/package/2006/relationships"><Relationship Id="rId1" Type="http://schemas.openxmlformats.org/officeDocument/2006/relationships/printerSettings" Target="../printerSettings/printerSettings21.bin" /></Relationships>
</file>

<file path=xl/worksheets/_rels/sheet28.xml.rels><?xml version="1.0" encoding="utf-8" standalone="yes"?><Relationships xmlns="http://schemas.openxmlformats.org/package/2006/relationships"><Relationship Id="rId1" Type="http://schemas.openxmlformats.org/officeDocument/2006/relationships/printerSettings" Target="../printerSettings/printerSettings22.bin" /></Relationships>
</file>

<file path=xl/worksheets/_rels/sheet29.xml.rels><?xml version="1.0" encoding="utf-8" standalone="yes"?><Relationships xmlns="http://schemas.openxmlformats.org/package/2006/relationships"><Relationship Id="rId1" Type="http://schemas.openxmlformats.org/officeDocument/2006/relationships/printerSettings" Target="../printerSettings/printerSettings23.bin" /></Relationships>
</file>

<file path=xl/worksheets/_rels/sheet3.xml.rels><?xml version="1.0" encoding="utf-8" standalone="yes"?><Relationships xmlns="http://schemas.openxmlformats.org/package/2006/relationships"><Relationship Id="rId2" Type="http://schemas.openxmlformats.org/officeDocument/2006/relationships/comments" Target="/xl/comments3.xml" /><Relationship Id="rId1" Type="http://schemas.openxmlformats.org/officeDocument/2006/relationships/vmlDrawing" Target="/xl/drawings/vmlDrawing3.vml" /></Relationships>
</file>

<file path=xl/worksheets/_rels/sheet30.xml.rels><?xml version="1.0" encoding="utf-8" standalone="yes"?><Relationships xmlns="http://schemas.openxmlformats.org/package/2006/relationships"><Relationship Id="rId1" Type="http://schemas.openxmlformats.org/officeDocument/2006/relationships/printerSettings" Target="../printerSettings/printerSettings24.bin" /></Relationships>
</file>

<file path=xl/worksheets/_rels/sheet31.xml.rels><?xml version="1.0" encoding="utf-8" standalone="yes"?><Relationships xmlns="http://schemas.openxmlformats.org/package/2006/relationships"><Relationship Id="rId1" Type="http://schemas.openxmlformats.org/officeDocument/2006/relationships/printerSettings" Target="../printerSettings/printerSettings25.bin" /></Relationships>
</file>

<file path=xl/worksheets/_rels/sheet32.xml.rels><?xml version="1.0" encoding="utf-8" standalone="yes"?><Relationships xmlns="http://schemas.openxmlformats.org/package/2006/relationships"><Relationship Id="rId1" Type="http://schemas.openxmlformats.org/officeDocument/2006/relationships/printerSettings" Target="../printerSettings/printerSettings26.bin" /></Relationships>
</file>

<file path=xl/worksheets/_rels/sheet33.xml.rels><?xml version="1.0" encoding="utf-8" standalone="yes"?><Relationships xmlns="http://schemas.openxmlformats.org/package/2006/relationships"><Relationship Id="rId1" Type="http://schemas.openxmlformats.org/officeDocument/2006/relationships/printerSettings" Target="../printerSettings/printerSettings27.bin" /></Relationships>
</file>

<file path=xl/worksheets/_rels/sheet34.xml.rels><?xml version="1.0" encoding="utf-8" standalone="yes"?><Relationships xmlns="http://schemas.openxmlformats.org/package/2006/relationships"><Relationship Id="rId1" Type="http://schemas.openxmlformats.org/officeDocument/2006/relationships/printerSettings" Target="../printerSettings/printerSettings28.bin" /></Relationships>
</file>

<file path=xl/worksheets/_rels/sheet35.xml.rels><?xml version="1.0" encoding="utf-8" standalone="yes"?><Relationships xmlns="http://schemas.openxmlformats.org/package/2006/relationships"><Relationship Id="rId1" Type="http://schemas.openxmlformats.org/officeDocument/2006/relationships/drawing" Target="/xl/drawings/drawing15.xml" /></Relationships>
</file>

<file path=xl/worksheets/_rels/sheet4.xml.rels><?xml version="1.0" encoding="utf-8" standalone="yes"?><Relationships xmlns="http://schemas.openxmlformats.org/package/2006/relationships"><Relationship Id="rId2" Type="http://schemas.openxmlformats.org/officeDocument/2006/relationships/comments" Target="/xl/comments4.xml" /><Relationship Id="rId1" Type="http://schemas.openxmlformats.org/officeDocument/2006/relationships/vmlDrawing" Target="/xl/drawings/vmlDrawing4.vml" /></Relationships>
</file>

<file path=xl/worksheets/_rels/sheet5.xml.rels><?xml version="1.0" encoding="utf-8" standalone="yes"?><Relationships xmlns="http://schemas.openxmlformats.org/package/2006/relationships"><Relationship Id="rId3" Type="http://schemas.openxmlformats.org/officeDocument/2006/relationships/comments" Target="/xl/comments5.xml" /><Relationship Id="rId2" Type="http://schemas.openxmlformats.org/officeDocument/2006/relationships/vmlDrawing" Target="/xl/drawings/vmlDrawing5.vml" /><Relationship Id="rId1" Type="http://schemas.openxmlformats.org/officeDocument/2006/relationships/printerSettings" Target="../printerSettings/printerSettings2.bin" /></Relationships>
</file>

<file path=xl/worksheets/_rels/sheet6.xml.rels><?xml version="1.0" encoding="utf-8" standalone="yes"?><Relationships xmlns="http://schemas.openxmlformats.org/package/2006/relationships"><Relationship Id="rId1" Type="http://schemas.openxmlformats.org/officeDocument/2006/relationships/drawing" Target="/xl/drawings/drawing1.xml" /></Relationships>
</file>

<file path=xl/worksheets/_rels/sheet7.xml.rels><?xml version="1.0" encoding="utf-8" standalone="yes"?><Relationships xmlns="http://schemas.openxmlformats.org/package/2006/relationships"><Relationship Id="rId3" Type="http://schemas.openxmlformats.org/officeDocument/2006/relationships/comments" Target="/xl/comments6.xml" /><Relationship Id="rId2" Type="http://schemas.openxmlformats.org/officeDocument/2006/relationships/vmlDrawing" Target="/xl/drawings/vmlDrawing6.vml" /><Relationship Id="rId1" Type="http://schemas.openxmlformats.org/officeDocument/2006/relationships/printerSettings" Target="../printerSettings/printerSettings3.bin" /></Relationships>
</file>

<file path=xl/worksheets/_rels/sheet8.xml.rels><?xml version="1.0" encoding="utf-8" standalone="yes"?><Relationships xmlns="http://schemas.openxmlformats.org/package/2006/relationships"><Relationship Id="rId3" Type="http://schemas.openxmlformats.org/officeDocument/2006/relationships/comments" Target="/xl/comments7.xml" /><Relationship Id="rId2" Type="http://schemas.openxmlformats.org/officeDocument/2006/relationships/vmlDrawing" Target="/xl/drawings/vmlDrawing7.vml" /><Relationship Id="rId1" Type="http://schemas.openxmlformats.org/officeDocument/2006/relationships/printerSettings" Target="../printerSettings/printerSettings4.bin" /></Relationships>
</file>

<file path=xl/worksheets/_rels/sheet9.xml.rels><?xml version="1.0" encoding="utf-8" standalone="yes"?><Relationships xmlns="http://schemas.openxmlformats.org/package/2006/relationships"><Relationship Id="rId3" Type="http://schemas.openxmlformats.org/officeDocument/2006/relationships/comments" Target="/xl/comments8.xml" /><Relationship Id="rId2" Type="http://schemas.openxmlformats.org/officeDocument/2006/relationships/vmlDrawing" Target="/xl/drawings/vmlDrawing8.vml" /><Relationship Id="rId1" Type="http://schemas.openxmlformats.org/officeDocument/2006/relationships/printerSettings" Target="../printerSettings/printerSettings5.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AD90"/>
  <sheetViews>
    <sheetView topLeftCell="A2" showGridLines="0" view="normal" tabSelected="1" workbookViewId="0">
      <pane ySplit="3" topLeftCell="A5" activePane="bottomLeft" state="frozen"/>
      <selection pane="bottomLeft" activeCell="Y62" sqref="Y62"/>
    </sheetView>
  </sheetViews>
  <sheetFormatPr defaultRowHeight="15.6"/>
  <cols>
    <col min="1" max="1" width="1.49609375" customWidth="1"/>
    <col min="2" max="2" width="27.875" customWidth="1"/>
    <col min="3" max="3" width="33.50390625" customWidth="1"/>
    <col min="4" max="4" width="32.625" customWidth="1"/>
    <col min="5" max="5" width="9.50390625" hidden="1" customWidth="1"/>
    <col min="6" max="6" width="0" hidden="1" customWidth="1"/>
    <col min="7" max="7" width="10.625" hidden="1" customWidth="1"/>
    <col min="8" max="8" width="0" hidden="1" customWidth="1"/>
    <col min="9" max="9" width="10.625" hidden="1" customWidth="1"/>
    <col min="10" max="10" width="0" hidden="1" customWidth="1"/>
    <col min="11" max="11" width="10.625" hidden="1" customWidth="1"/>
    <col min="12" max="12" width="0" hidden="1" customWidth="1"/>
    <col min="13" max="13" width="9.625" hidden="1" customWidth="1"/>
    <col min="14" max="23" width="9.625" customWidth="1"/>
    <col min="24" max="24" width="1.49609375" customWidth="1"/>
    <col min="25" max="25" width="5.125" style="14" customWidth="1"/>
    <col min="27" max="27" width="0" style="1230" hidden="1" customWidth="1"/>
    <col min="28" max="28" width="11.50390625" hidden="1" customWidth="1"/>
  </cols>
  <sheetData>
    <row r="1" spans="2:27" s="1" customFormat="1" ht="31.5" customHeight="1" hidden="1">
      <c r="B1" s="145" t="s">
        <v>271</v>
      </c>
      <c r="C1" s="441"/>
      <c r="D1" s="441"/>
      <c r="E1" s="441"/>
      <c r="F1" s="441"/>
      <c r="G1" s="441"/>
      <c r="H1" s="441"/>
      <c r="I1" s="441"/>
      <c r="J1" s="441"/>
      <c r="K1" s="441"/>
      <c r="L1" s="441"/>
      <c r="M1" s="441"/>
      <c r="N1" s="441"/>
      <c r="O1" s="441"/>
      <c r="P1" s="441"/>
      <c r="Q1" s="441"/>
      <c r="R1" s="441"/>
      <c r="S1" s="441"/>
      <c r="T1" s="441"/>
      <c r="U1" s="441"/>
      <c r="V1" s="441"/>
      <c r="W1" s="441"/>
      <c r="X1" s="146"/>
      <c r="Y1" s="147"/>
      <c r="Z1" s="34"/>
      <c r="AA1" s="1225"/>
    </row>
    <row r="2" spans="2:27" s="1" customFormat="1" ht="31.5" customHeight="1">
      <c r="B2" s="1028"/>
      <c r="C2" s="126"/>
      <c r="D2" s="126"/>
      <c r="E2" s="126"/>
      <c r="F2" s="126"/>
      <c r="G2" s="126"/>
      <c r="H2" s="126"/>
      <c r="I2" s="126"/>
      <c r="J2" s="126"/>
      <c r="K2" s="126"/>
      <c r="L2" s="126"/>
      <c r="M2" s="126"/>
      <c r="N2" s="126"/>
      <c r="O2" s="126"/>
      <c r="P2" s="126"/>
      <c r="Q2" s="126"/>
      <c r="R2" s="126"/>
      <c r="S2" s="126"/>
      <c r="T2" s="126"/>
      <c r="U2" s="126"/>
      <c r="V2" s="126"/>
      <c r="W2" s="126"/>
      <c r="X2" s="17"/>
      <c r="Y2" s="1029"/>
      <c r="Z2" s="34"/>
      <c r="AA2" s="1225"/>
    </row>
    <row r="3" spans="2:27" s="1" customFormat="1" ht="31.5" customHeight="1" thickBot="1">
      <c r="B3" s="1021" t="s">
        <v>271</v>
      </c>
      <c r="C3" s="96"/>
      <c r="D3" s="96"/>
      <c r="E3" s="96"/>
      <c r="F3" s="96"/>
      <c r="G3" s="96"/>
      <c r="H3" s="96"/>
      <c r="I3" s="96"/>
      <c r="J3" s="96"/>
      <c r="K3" s="96"/>
      <c r="L3" s="96"/>
      <c r="M3" s="96"/>
      <c r="N3" s="96"/>
      <c r="O3" s="96"/>
      <c r="P3" s="96"/>
      <c r="Q3" s="96"/>
      <c r="R3" s="96"/>
      <c r="S3" s="96"/>
      <c r="T3" s="96"/>
      <c r="U3" s="96"/>
      <c r="V3" s="96"/>
      <c r="W3" s="96"/>
      <c r="Y3" s="149"/>
      <c r="Z3" s="34"/>
      <c r="AA3" s="1225"/>
    </row>
    <row r="4" spans="2:27" s="5" customFormat="1" ht="16.2" thickBot="1">
      <c r="B4" s="1447" t="s">
        <v>37</v>
      </c>
      <c r="C4" s="1448" t="s">
        <v>8</v>
      </c>
      <c r="D4" s="1448" t="s">
        <v>162</v>
      </c>
      <c r="E4" s="1449"/>
      <c r="F4" s="1449"/>
      <c r="G4" s="1450">
        <v>2011</v>
      </c>
      <c r="H4" s="1450"/>
      <c r="I4" s="1450">
        <v>2012</v>
      </c>
      <c r="J4" s="1450"/>
      <c r="K4" s="1450">
        <v>2013</v>
      </c>
      <c r="L4" s="1450"/>
      <c r="M4" s="1450">
        <v>2014</v>
      </c>
      <c r="N4" s="1450">
        <v>2015</v>
      </c>
      <c r="O4" s="1450">
        <v>2016</v>
      </c>
      <c r="P4" s="1450">
        <v>2017</v>
      </c>
      <c r="Q4" s="1450">
        <v>2018</v>
      </c>
      <c r="R4" s="1450">
        <v>2019</v>
      </c>
      <c r="S4" s="1450">
        <v>2020</v>
      </c>
      <c r="T4" s="1450">
        <v>2021</v>
      </c>
      <c r="U4" s="1450">
        <v>2022</v>
      </c>
      <c r="V4" s="1450">
        <v>2023</v>
      </c>
      <c r="W4" s="1450">
        <v>2024</v>
      </c>
      <c r="X4" s="1451"/>
      <c r="Y4" s="1452"/>
      <c r="AA4" s="1226" t="s">
        <v>922</v>
      </c>
    </row>
    <row r="5" spans="2:27" s="1" customFormat="1" ht="18" customHeight="1">
      <c r="B5" s="1441" t="s">
        <v>41</v>
      </c>
      <c r="C5" s="1260" t="s">
        <v>17</v>
      </c>
      <c r="D5" s="1442" t="s">
        <v>59</v>
      </c>
      <c r="E5" s="1442"/>
      <c r="F5" s="1443"/>
      <c r="G5" s="1444" t="s">
        <v>32</v>
      </c>
      <c r="H5" s="1445"/>
      <c r="I5" s="1444" t="s">
        <v>32</v>
      </c>
      <c r="J5" s="1444"/>
      <c r="K5" s="1444" t="s">
        <v>32</v>
      </c>
      <c r="L5" s="1444" t="s">
        <v>18</v>
      </c>
      <c r="M5" s="360" t="s">
        <v>16</v>
      </c>
      <c r="N5" s="360" t="s">
        <v>160</v>
      </c>
      <c r="O5" s="1446" t="s">
        <v>319</v>
      </c>
      <c r="P5" s="360" t="s">
        <v>318</v>
      </c>
      <c r="Q5" s="360" t="s">
        <v>420</v>
      </c>
      <c r="R5" s="360" t="s">
        <v>517</v>
      </c>
      <c r="S5" s="360" t="s">
        <v>651</v>
      </c>
      <c r="T5" s="1027" t="s">
        <v>700</v>
      </c>
      <c r="U5" s="1027" t="s">
        <v>776</v>
      </c>
      <c r="V5" s="1027" t="s">
        <v>833</v>
      </c>
      <c r="W5" s="1083" t="s">
        <v>1148</v>
      </c>
      <c r="X5" s="154"/>
      <c r="Y5" s="167" t="s">
        <v>63</v>
      </c>
      <c r="Z5" s="154"/>
      <c r="AA5" s="1227"/>
    </row>
    <row r="6" spans="2:27" s="1" customFormat="1" ht="18" customHeight="1">
      <c r="B6" s="1009" t="s">
        <v>432</v>
      </c>
      <c r="C6" s="1010" t="s">
        <v>20</v>
      </c>
      <c r="D6" s="1011" t="s">
        <v>59</v>
      </c>
      <c r="E6" s="1011"/>
      <c r="F6" s="1012"/>
      <c r="G6" s="1013" t="s">
        <v>32</v>
      </c>
      <c r="H6" s="1014"/>
      <c r="I6" s="1013" t="s">
        <v>32</v>
      </c>
      <c r="J6" s="1013"/>
      <c r="K6" s="1013" t="s">
        <v>32</v>
      </c>
      <c r="L6" s="1013" t="s">
        <v>18</v>
      </c>
      <c r="M6" s="978" t="s">
        <v>19</v>
      </c>
      <c r="N6" s="978"/>
      <c r="O6" s="978" t="s">
        <v>187</v>
      </c>
      <c r="P6" s="978" t="s">
        <v>263</v>
      </c>
      <c r="Q6" s="978" t="s">
        <v>421</v>
      </c>
      <c r="R6" s="978" t="s">
        <v>518</v>
      </c>
      <c r="S6" s="978" t="s">
        <v>644</v>
      </c>
      <c r="T6" s="979" t="s">
        <v>701</v>
      </c>
      <c r="U6" s="979" t="s">
        <v>701</v>
      </c>
      <c r="V6" s="1192" t="s">
        <v>834</v>
      </c>
      <c r="W6" s="1422" t="s">
        <v>1149</v>
      </c>
      <c r="X6" s="154"/>
      <c r="Y6" s="1460" t="s">
        <v>63</v>
      </c>
      <c r="AA6" s="1228"/>
    </row>
    <row r="7" spans="2:27" s="1" customFormat="1" ht="30.6">
      <c r="B7" s="1009"/>
      <c r="C7" s="922" t="s">
        <v>52</v>
      </c>
      <c r="D7" s="1011" t="s">
        <v>59</v>
      </c>
      <c r="E7" s="1011"/>
      <c r="F7" s="1012"/>
      <c r="G7" s="1013"/>
      <c r="H7" s="1014"/>
      <c r="I7" s="1013"/>
      <c r="J7" s="1013"/>
      <c r="K7" s="1013"/>
      <c r="L7" s="1013"/>
      <c r="M7" s="978"/>
      <c r="N7" s="978"/>
      <c r="O7" s="978" t="s">
        <v>321</v>
      </c>
      <c r="P7" s="978" t="s">
        <v>320</v>
      </c>
      <c r="Q7" s="978" t="s">
        <v>422</v>
      </c>
      <c r="R7" s="978" t="s">
        <v>519</v>
      </c>
      <c r="S7" s="978" t="s">
        <v>645</v>
      </c>
      <c r="T7" s="979" t="s">
        <v>702</v>
      </c>
      <c r="U7" s="1069" t="s">
        <v>777</v>
      </c>
      <c r="V7" s="1069" t="s">
        <v>32</v>
      </c>
      <c r="W7" s="1423" t="s">
        <v>32</v>
      </c>
      <c r="X7" s="154"/>
      <c r="Y7" s="1461"/>
      <c r="AA7" s="1228"/>
    </row>
    <row r="8" spans="2:27" s="1" customFormat="1" ht="30.6">
      <c r="B8" s="1009"/>
      <c r="C8" s="922" t="s">
        <v>684</v>
      </c>
      <c r="D8" s="1011" t="s">
        <v>59</v>
      </c>
      <c r="E8" s="1011"/>
      <c r="F8" s="1012"/>
      <c r="G8" s="1013" t="s">
        <v>32</v>
      </c>
      <c r="H8" s="1014"/>
      <c r="I8" s="1013" t="s">
        <v>32</v>
      </c>
      <c r="J8" s="1013"/>
      <c r="K8" s="1013" t="s">
        <v>32</v>
      </c>
      <c r="L8" s="1013"/>
      <c r="M8" s="978" t="s">
        <v>32</v>
      </c>
      <c r="N8" s="978" t="s">
        <v>165</v>
      </c>
      <c r="O8" s="978" t="s">
        <v>188</v>
      </c>
      <c r="P8" s="978" t="s">
        <v>343</v>
      </c>
      <c r="Q8" s="978" t="s">
        <v>423</v>
      </c>
      <c r="R8" s="978" t="s">
        <v>520</v>
      </c>
      <c r="S8" s="978" t="s">
        <v>646</v>
      </c>
      <c r="T8" s="979" t="s">
        <v>703</v>
      </c>
      <c r="U8" s="1069" t="s">
        <v>778</v>
      </c>
      <c r="V8" s="1069" t="s">
        <v>32</v>
      </c>
      <c r="W8" s="1423" t="s">
        <v>32</v>
      </c>
      <c r="X8" s="154"/>
      <c r="Y8" s="1460"/>
      <c r="AA8" s="1228" t="s">
        <v>936</v>
      </c>
    </row>
    <row r="9" spans="2:28" s="1" customFormat="1">
      <c r="B9" s="1009"/>
      <c r="C9" s="922" t="s">
        <v>779</v>
      </c>
      <c r="D9" s="1011" t="s">
        <v>59</v>
      </c>
      <c r="E9" s="1011"/>
      <c r="F9" s="1012"/>
      <c r="G9" s="1013"/>
      <c r="H9" s="1014"/>
      <c r="I9" s="1013"/>
      <c r="J9" s="1013"/>
      <c r="K9" s="1013"/>
      <c r="L9" s="1013"/>
      <c r="M9" s="978" t="s">
        <v>780</v>
      </c>
      <c r="N9" s="978"/>
      <c r="O9" s="978"/>
      <c r="P9" s="978"/>
      <c r="Q9" s="978"/>
      <c r="R9" s="978"/>
      <c r="S9" s="978"/>
      <c r="T9" s="978"/>
      <c r="U9" s="951" t="s">
        <v>781</v>
      </c>
      <c r="V9" s="951" t="s">
        <v>835</v>
      </c>
      <c r="W9" s="1037" t="s">
        <v>1150</v>
      </c>
      <c r="X9" s="154"/>
      <c r="Y9" s="1460" t="s">
        <v>63</v>
      </c>
      <c r="AA9" s="1228" t="s">
        <v>932</v>
      </c>
      <c r="AB9" s="1220" t="str">
        <f>V9</f>
        <v>25 / 77</v>
      </c>
    </row>
    <row r="10" spans="2:25" s="1" customFormat="1" customHeight="1">
      <c r="B10" s="1015"/>
      <c r="C10" s="922" t="s">
        <v>685</v>
      </c>
      <c r="D10" s="1011" t="s">
        <v>1044</v>
      </c>
      <c r="E10" s="1011"/>
      <c r="F10" s="1012"/>
      <c r="G10" s="1013"/>
      <c r="H10" s="1014"/>
      <c r="I10" s="1013"/>
      <c r="J10" s="1014"/>
      <c r="K10" s="1016" t="s">
        <v>140</v>
      </c>
      <c r="L10" s="1013"/>
      <c r="M10" s="950" t="s">
        <v>46</v>
      </c>
      <c r="N10" s="950" t="s">
        <v>161</v>
      </c>
      <c r="O10" s="950" t="s">
        <v>11</v>
      </c>
      <c r="P10" s="950" t="s">
        <v>322</v>
      </c>
      <c r="Q10" s="950" t="s">
        <v>425</v>
      </c>
      <c r="R10" s="950" t="s">
        <v>521</v>
      </c>
      <c r="S10" s="950" t="s">
        <v>647</v>
      </c>
      <c r="T10" s="951" t="s">
        <v>521</v>
      </c>
      <c r="U10" s="951" t="s">
        <v>32</v>
      </c>
      <c r="V10" s="951" t="s">
        <v>32</v>
      </c>
      <c r="W10" s="1037" t="s">
        <v>32</v>
      </c>
      <c r="X10" s="154"/>
      <c r="Y10" s="1462"/>
    </row>
    <row r="11" spans="2:28" s="1" customFormat="1" ht="14.4" customHeight="1">
      <c r="B11" s="1015"/>
      <c r="C11" s="922" t="s">
        <v>782</v>
      </c>
      <c r="D11" s="1011" t="s">
        <v>1042</v>
      </c>
      <c r="E11" s="1011"/>
      <c r="F11" s="1012"/>
      <c r="G11" s="1013"/>
      <c r="H11" s="1014"/>
      <c r="I11" s="1013"/>
      <c r="J11" s="1014"/>
      <c r="K11" s="1016"/>
      <c r="L11" s="1013"/>
      <c r="M11" s="950" t="s">
        <v>783</v>
      </c>
      <c r="N11" s="950"/>
      <c r="O11" s="950"/>
      <c r="P11" s="950"/>
      <c r="Q11" s="950"/>
      <c r="R11" s="950"/>
      <c r="S11" s="950"/>
      <c r="T11" s="950"/>
      <c r="U11" s="951" t="s">
        <v>784</v>
      </c>
      <c r="V11" s="951" t="s">
        <v>836</v>
      </c>
      <c r="W11" s="1037" t="s">
        <v>1152</v>
      </c>
      <c r="X11" s="154"/>
      <c r="Y11" s="1453" t="s">
        <v>62</v>
      </c>
      <c r="AA11" s="1228" t="s">
        <v>927</v>
      </c>
      <c r="AB11" s="1232" t="str">
        <f>V11</f>
        <v>38 / 45</v>
      </c>
    </row>
    <row r="12" spans="2:28" s="1" customFormat="1">
      <c r="B12" s="1009"/>
      <c r="C12" s="922" t="s">
        <v>686</v>
      </c>
      <c r="D12" s="1011" t="s">
        <v>59</v>
      </c>
      <c r="E12" s="1011"/>
      <c r="F12" s="1012"/>
      <c r="G12" s="1013"/>
      <c r="H12" s="1014" t="s">
        <v>31</v>
      </c>
      <c r="I12" s="1013" t="s">
        <v>11</v>
      </c>
      <c r="J12" s="1014" t="s">
        <v>1</v>
      </c>
      <c r="K12" s="1016" t="s">
        <v>34</v>
      </c>
      <c r="L12" s="1013" t="s">
        <v>18</v>
      </c>
      <c r="M12" s="950" t="s">
        <v>21</v>
      </c>
      <c r="N12" s="950" t="s">
        <v>174</v>
      </c>
      <c r="O12" s="950" t="s">
        <v>189</v>
      </c>
      <c r="P12" s="950" t="s">
        <v>323</v>
      </c>
      <c r="Q12" s="950" t="s">
        <v>424</v>
      </c>
      <c r="R12" s="950" t="s">
        <v>522</v>
      </c>
      <c r="S12" s="950" t="s">
        <v>424</v>
      </c>
      <c r="T12" s="951" t="s">
        <v>704</v>
      </c>
      <c r="U12" s="951" t="s">
        <v>785</v>
      </c>
      <c r="V12" s="951" t="s">
        <v>704</v>
      </c>
      <c r="W12" s="1037" t="s">
        <v>1151</v>
      </c>
      <c r="X12" s="154"/>
      <c r="Y12" s="1453" t="s">
        <v>62</v>
      </c>
      <c r="AA12" s="1228" t="s">
        <v>924</v>
      </c>
      <c r="AB12" s="1221" t="str">
        <f>V12</f>
        <v>30 / 35</v>
      </c>
    </row>
    <row r="13" spans="2:27" s="1" customFormat="1">
      <c r="B13" s="1009"/>
      <c r="C13" s="922" t="s">
        <v>687</v>
      </c>
      <c r="D13" s="1011" t="s">
        <v>1044</v>
      </c>
      <c r="E13" s="1011"/>
      <c r="F13" s="1012"/>
      <c r="G13" s="1013"/>
      <c r="H13" s="1014" t="s">
        <v>31</v>
      </c>
      <c r="I13" s="1013" t="s">
        <v>13</v>
      </c>
      <c r="J13" s="1014" t="s">
        <v>1</v>
      </c>
      <c r="K13" s="1016" t="s">
        <v>35</v>
      </c>
      <c r="L13" s="1013"/>
      <c r="M13" s="950" t="s">
        <v>22</v>
      </c>
      <c r="N13" s="950" t="s">
        <v>163</v>
      </c>
      <c r="O13" s="950" t="s">
        <v>190</v>
      </c>
      <c r="P13" s="950" t="s">
        <v>344</v>
      </c>
      <c r="Q13" s="950" t="s">
        <v>426</v>
      </c>
      <c r="R13" s="950" t="s">
        <v>523</v>
      </c>
      <c r="S13" s="950" t="s">
        <v>648</v>
      </c>
      <c r="T13" s="951" t="s">
        <v>705</v>
      </c>
      <c r="U13" s="951" t="s">
        <v>786</v>
      </c>
      <c r="V13" s="1201" t="s">
        <v>892</v>
      </c>
      <c r="W13" s="1424" t="s">
        <v>892</v>
      </c>
      <c r="X13" s="154"/>
      <c r="Y13" s="1453"/>
      <c r="AA13" s="1228"/>
    </row>
    <row r="14" spans="2:28" s="1" customFormat="1">
      <c r="B14" s="1015"/>
      <c r="C14" s="922" t="s">
        <v>688</v>
      </c>
      <c r="D14" s="1011" t="s">
        <v>1042</v>
      </c>
      <c r="E14" s="1017"/>
      <c r="F14" s="1012"/>
      <c r="G14" s="1013"/>
      <c r="H14" s="1014"/>
      <c r="I14" s="1013"/>
      <c r="J14" s="1014"/>
      <c r="K14" s="1016" t="s">
        <v>32</v>
      </c>
      <c r="L14" s="1013"/>
      <c r="M14" s="950" t="s">
        <v>47</v>
      </c>
      <c r="N14" s="950" t="s">
        <v>164</v>
      </c>
      <c r="O14" s="950" t="s">
        <v>191</v>
      </c>
      <c r="P14" s="950" t="s">
        <v>324</v>
      </c>
      <c r="Q14" s="950" t="s">
        <v>427</v>
      </c>
      <c r="R14" s="950" t="s">
        <v>571</v>
      </c>
      <c r="S14" s="950" t="s">
        <v>649</v>
      </c>
      <c r="T14" s="951" t="s">
        <v>706</v>
      </c>
      <c r="U14" s="951" t="s">
        <v>787</v>
      </c>
      <c r="V14" s="951" t="s">
        <v>837</v>
      </c>
      <c r="W14" s="1037" t="s">
        <v>1154</v>
      </c>
      <c r="X14" s="1031"/>
      <c r="Y14" s="1453" t="s">
        <v>62</v>
      </c>
      <c r="AA14" s="1228" t="s">
        <v>928</v>
      </c>
      <c r="AB14" s="1222" t="str">
        <f>V14</f>
        <v>42 / 46</v>
      </c>
    </row>
    <row r="15" spans="2:25" s="1" customFormat="1" ht="18" customHeight="1">
      <c r="B15" s="1015"/>
      <c r="C15" s="1010" t="s">
        <v>708</v>
      </c>
      <c r="D15" s="1011" t="s">
        <v>1044</v>
      </c>
      <c r="E15" s="1011"/>
      <c r="F15" s="1012"/>
      <c r="G15" s="1013"/>
      <c r="H15" s="1014" t="s">
        <v>31</v>
      </c>
      <c r="I15" s="1013" t="s">
        <v>15</v>
      </c>
      <c r="J15" s="1014" t="s">
        <v>1</v>
      </c>
      <c r="K15" s="1016" t="s">
        <v>36</v>
      </c>
      <c r="L15" s="1013"/>
      <c r="M15" s="950"/>
      <c r="N15" s="950"/>
      <c r="O15" s="950"/>
      <c r="P15" s="950"/>
      <c r="Q15" s="950"/>
      <c r="R15" s="950"/>
      <c r="S15" s="950"/>
      <c r="T15" s="951" t="s">
        <v>707</v>
      </c>
      <c r="U15" s="951" t="s">
        <v>32</v>
      </c>
      <c r="V15" s="951" t="s">
        <v>32</v>
      </c>
      <c r="W15" s="1037" t="s">
        <v>32</v>
      </c>
      <c r="X15" s="154"/>
      <c r="Y15" s="1460" t="s">
        <v>63</v>
      </c>
    </row>
    <row r="16" spans="2:28" s="1" customFormat="1" ht="28.8">
      <c r="B16" s="1015"/>
      <c r="C16" s="922" t="s">
        <v>788</v>
      </c>
      <c r="D16" s="1011" t="s">
        <v>1042</v>
      </c>
      <c r="E16" s="1011"/>
      <c r="F16" s="1012"/>
      <c r="G16" s="1013"/>
      <c r="H16" s="1014" t="s">
        <v>31</v>
      </c>
      <c r="I16" s="1013" t="s">
        <v>15</v>
      </c>
      <c r="J16" s="1014" t="s">
        <v>1</v>
      </c>
      <c r="K16" s="1016" t="s">
        <v>36</v>
      </c>
      <c r="L16" s="1013"/>
      <c r="M16" s="951" t="s">
        <v>789</v>
      </c>
      <c r="N16" s="951"/>
      <c r="O16" s="951"/>
      <c r="P16" s="951"/>
      <c r="Q16" s="951"/>
      <c r="R16" s="951"/>
      <c r="S16" s="951"/>
      <c r="T16" s="951"/>
      <c r="U16" s="951" t="s">
        <v>790</v>
      </c>
      <c r="V16" s="951" t="s">
        <v>838</v>
      </c>
      <c r="W16" s="1037" t="s">
        <v>1153</v>
      </c>
      <c r="X16" s="154"/>
      <c r="Y16" s="1460"/>
      <c r="AA16" s="1228" t="s">
        <v>931</v>
      </c>
      <c r="AB16" s="1232" t="str">
        <f>V16</f>
        <v>32 / 53</v>
      </c>
    </row>
    <row r="17" spans="2:28" s="1" customFormat="1">
      <c r="B17" s="1015"/>
      <c r="C17" s="1075" t="s">
        <v>791</v>
      </c>
      <c r="D17" s="1011" t="s">
        <v>1042</v>
      </c>
      <c r="E17" s="1070"/>
      <c r="F17" s="1071"/>
      <c r="G17" s="1072"/>
      <c r="H17" s="1073"/>
      <c r="I17" s="1072"/>
      <c r="J17" s="1073"/>
      <c r="K17" s="1074"/>
      <c r="L17" s="1072"/>
      <c r="M17" s="951" t="s">
        <v>780</v>
      </c>
      <c r="N17" s="951"/>
      <c r="O17" s="951"/>
      <c r="P17" s="951"/>
      <c r="Q17" s="951"/>
      <c r="R17" s="951"/>
      <c r="S17" s="951"/>
      <c r="T17" s="951"/>
      <c r="U17" s="951" t="s">
        <v>792</v>
      </c>
      <c r="V17" s="951" t="s">
        <v>839</v>
      </c>
      <c r="W17" s="1037" t="s">
        <v>839</v>
      </c>
      <c r="X17" s="154"/>
      <c r="Y17" s="1453"/>
      <c r="AA17" s="1228" t="s">
        <v>926</v>
      </c>
      <c r="AB17" s="1223" t="str">
        <f>V17</f>
        <v>20 / 35</v>
      </c>
    </row>
    <row r="18" spans="2:27" s="1" customFormat="1">
      <c r="B18" s="1018"/>
      <c r="C18" s="925" t="s">
        <v>689</v>
      </c>
      <c r="D18" s="1011" t="s">
        <v>1044</v>
      </c>
      <c r="E18" s="1019"/>
      <c r="F18" s="1020"/>
      <c r="G18" s="969"/>
      <c r="H18" s="970"/>
      <c r="I18" s="969" t="s">
        <v>251</v>
      </c>
      <c r="J18" s="970"/>
      <c r="K18" s="971" t="s">
        <v>250</v>
      </c>
      <c r="L18" s="969"/>
      <c r="M18" s="985" t="s">
        <v>328</v>
      </c>
      <c r="N18" s="985" t="s">
        <v>327</v>
      </c>
      <c r="O18" s="985" t="s">
        <v>326</v>
      </c>
      <c r="P18" s="985" t="s">
        <v>325</v>
      </c>
      <c r="Q18" s="985" t="s">
        <v>428</v>
      </c>
      <c r="R18" s="985" t="s">
        <v>572</v>
      </c>
      <c r="S18" s="985" t="s">
        <v>650</v>
      </c>
      <c r="T18" s="1032" t="s">
        <v>709</v>
      </c>
      <c r="U18" s="1032" t="s">
        <v>793</v>
      </c>
      <c r="V18" s="1201" t="s">
        <v>892</v>
      </c>
      <c r="W18" s="1424" t="s">
        <v>892</v>
      </c>
      <c r="X18" s="328"/>
      <c r="Y18" s="1464"/>
      <c r="AA18" s="1228"/>
    </row>
    <row r="19" spans="2:27" s="2" customFormat="1">
      <c r="B19" s="939" t="s">
        <v>9</v>
      </c>
      <c r="C19" s="963" t="s">
        <v>4</v>
      </c>
      <c r="D19" s="963" t="s">
        <v>56</v>
      </c>
      <c r="E19" s="972"/>
      <c r="F19" s="973"/>
      <c r="G19" s="974"/>
      <c r="H19" s="974" t="s">
        <v>31</v>
      </c>
      <c r="I19" s="974" t="s">
        <v>38</v>
      </c>
      <c r="J19" s="974" t="s">
        <v>1</v>
      </c>
      <c r="K19" s="974" t="s">
        <v>5</v>
      </c>
      <c r="L19" s="974"/>
      <c r="M19" s="974" t="s">
        <v>48</v>
      </c>
      <c r="N19" s="1199" t="s">
        <v>852</v>
      </c>
      <c r="O19" s="974" t="s">
        <v>32</v>
      </c>
      <c r="P19" s="975" t="s">
        <v>32</v>
      </c>
      <c r="Q19" s="975" t="s">
        <v>32</v>
      </c>
      <c r="R19" s="975" t="s">
        <v>32</v>
      </c>
      <c r="S19" s="975" t="s">
        <v>32</v>
      </c>
      <c r="T19" s="975" t="s">
        <v>32</v>
      </c>
      <c r="U19" s="975" t="s">
        <v>32</v>
      </c>
      <c r="V19" s="975" t="s">
        <v>32</v>
      </c>
      <c r="W19" s="975" t="s">
        <v>32</v>
      </c>
      <c r="X19" s="836"/>
      <c r="Y19" s="1456"/>
      <c r="Z19" s="12"/>
      <c r="AA19" s="1229"/>
    </row>
    <row r="20" spans="2:27" s="1" customFormat="1" ht="14.4">
      <c r="B20" s="938" t="s">
        <v>297</v>
      </c>
      <c r="C20" s="964" t="s">
        <v>690</v>
      </c>
      <c r="D20" s="946" t="s">
        <v>56</v>
      </c>
      <c r="E20" s="947"/>
      <c r="F20" s="948"/>
      <c r="G20" s="976" t="s">
        <v>32</v>
      </c>
      <c r="H20" s="977"/>
      <c r="I20" s="358" t="s">
        <v>32</v>
      </c>
      <c r="J20" s="977"/>
      <c r="K20" s="976" t="s">
        <v>32</v>
      </c>
      <c r="L20" s="358"/>
      <c r="M20" s="358" t="s">
        <v>53</v>
      </c>
      <c r="N20" s="358" t="s">
        <v>32</v>
      </c>
      <c r="O20" s="358" t="s">
        <v>32</v>
      </c>
      <c r="P20" s="951" t="s">
        <v>853</v>
      </c>
      <c r="Q20" s="951" t="s">
        <v>854</v>
      </c>
      <c r="R20" s="951" t="s">
        <v>855</v>
      </c>
      <c r="S20" s="951" t="s">
        <v>856</v>
      </c>
      <c r="T20" s="951" t="s">
        <v>857</v>
      </c>
      <c r="U20" s="358" t="s">
        <v>32</v>
      </c>
      <c r="V20" s="358" t="s">
        <v>32</v>
      </c>
      <c r="W20" s="951" t="s">
        <v>1156</v>
      </c>
      <c r="X20" s="154"/>
      <c r="Y20" s="1048" t="s">
        <v>175</v>
      </c>
      <c r="AA20" s="1228" t="s">
        <v>923</v>
      </c>
    </row>
    <row r="21" spans="2:27" s="1" customFormat="1">
      <c r="B21" s="938"/>
      <c r="C21" s="964" t="s">
        <v>691</v>
      </c>
      <c r="D21" s="946" t="s">
        <v>56</v>
      </c>
      <c r="E21" s="947"/>
      <c r="F21" s="948"/>
      <c r="G21" s="976" t="s">
        <v>32</v>
      </c>
      <c r="H21" s="977"/>
      <c r="I21" s="358" t="s">
        <v>32</v>
      </c>
      <c r="J21" s="977"/>
      <c r="K21" s="976" t="s">
        <v>32</v>
      </c>
      <c r="L21" s="358"/>
      <c r="M21" s="358" t="s">
        <v>55</v>
      </c>
      <c r="N21" s="1037" t="s">
        <v>858</v>
      </c>
      <c r="O21" s="1037" t="s">
        <v>859</v>
      </c>
      <c r="P21" s="951" t="s">
        <v>860</v>
      </c>
      <c r="Q21" s="951" t="s">
        <v>861</v>
      </c>
      <c r="R21" s="951" t="s">
        <v>862</v>
      </c>
      <c r="S21" s="951" t="s">
        <v>863</v>
      </c>
      <c r="T21" s="951" t="s">
        <v>864</v>
      </c>
      <c r="U21" s="951" t="s">
        <v>865</v>
      </c>
      <c r="V21" s="979" t="s">
        <v>32</v>
      </c>
      <c r="W21" s="979" t="s">
        <v>32</v>
      </c>
      <c r="X21" s="154"/>
      <c r="Y21" s="1453" t="s">
        <v>62</v>
      </c>
      <c r="AA21" s="1228"/>
    </row>
    <row r="22" spans="2:29" s="1" customFormat="1">
      <c r="B22" s="938"/>
      <c r="C22" s="964" t="s">
        <v>779</v>
      </c>
      <c r="D22" s="946" t="s">
        <v>56</v>
      </c>
      <c r="E22" s="947"/>
      <c r="F22" s="948"/>
      <c r="G22" s="976"/>
      <c r="H22" s="977"/>
      <c r="I22" s="358"/>
      <c r="J22" s="977"/>
      <c r="K22" s="976"/>
      <c r="L22" s="358"/>
      <c r="M22" s="358"/>
      <c r="N22" s="358" t="s">
        <v>851</v>
      </c>
      <c r="O22" s="358"/>
      <c r="P22" s="358"/>
      <c r="Q22" s="358"/>
      <c r="R22" s="358"/>
      <c r="S22" s="358"/>
      <c r="T22" s="358"/>
      <c r="U22" s="358"/>
      <c r="V22" s="951" t="s">
        <v>866</v>
      </c>
      <c r="W22" s="951" t="s">
        <v>1157</v>
      </c>
      <c r="X22" s="154"/>
      <c r="Y22" s="1453" t="s">
        <v>62</v>
      </c>
      <c r="AA22" s="1228" t="s">
        <v>929</v>
      </c>
      <c r="AB22" s="1220" t="str">
        <f>V22</f>
        <v>41 / 56</v>
      </c>
      <c r="AC22" s="1" t="s">
        <v>919</v>
      </c>
    </row>
    <row r="23" spans="2:30" s="1" customFormat="1">
      <c r="B23" s="938"/>
      <c r="C23" s="964" t="s">
        <v>692</v>
      </c>
      <c r="D23" s="946" t="s">
        <v>1045</v>
      </c>
      <c r="E23" s="947"/>
      <c r="F23" s="948"/>
      <c r="G23" s="976" t="s">
        <v>32</v>
      </c>
      <c r="H23" s="358"/>
      <c r="I23" s="358" t="s">
        <v>32</v>
      </c>
      <c r="J23" s="358"/>
      <c r="K23" s="358" t="s">
        <v>32</v>
      </c>
      <c r="L23" s="358"/>
      <c r="M23" s="358" t="s">
        <v>32</v>
      </c>
      <c r="N23" s="1200" t="s">
        <v>867</v>
      </c>
      <c r="O23" s="1200" t="s">
        <v>868</v>
      </c>
      <c r="P23" s="979" t="s">
        <v>869</v>
      </c>
      <c r="Q23" s="979" t="s">
        <v>870</v>
      </c>
      <c r="R23" s="979" t="s">
        <v>871</v>
      </c>
      <c r="S23" s="979" t="s">
        <v>872</v>
      </c>
      <c r="T23" s="979" t="s">
        <v>872</v>
      </c>
      <c r="U23" s="979" t="s">
        <v>873</v>
      </c>
      <c r="V23" s="1192" t="s">
        <v>874</v>
      </c>
      <c r="W23" s="1192" t="s">
        <v>1158</v>
      </c>
      <c r="X23" s="154"/>
      <c r="Y23" s="1460" t="s">
        <v>63</v>
      </c>
      <c r="AA23" s="1228" t="s">
        <v>933</v>
      </c>
      <c r="AB23" s="1232" t="str">
        <f>V23</f>
        <v>60 / 69</v>
      </c>
      <c r="AC23" s="1" t="s">
        <v>935</v>
      </c>
      <c r="AD23" s="1" t="s">
        <v>934</v>
      </c>
    </row>
    <row r="24" spans="2:28" s="1" customFormat="1" ht="14.4">
      <c r="B24" s="938"/>
      <c r="C24" s="964" t="s">
        <v>686</v>
      </c>
      <c r="D24" s="946" t="s">
        <v>56</v>
      </c>
      <c r="E24" s="947"/>
      <c r="F24" s="948"/>
      <c r="G24" s="358" t="s">
        <v>42</v>
      </c>
      <c r="H24" s="977" t="s">
        <v>31</v>
      </c>
      <c r="I24" s="358" t="s">
        <v>39</v>
      </c>
      <c r="J24" s="358" t="s">
        <v>1</v>
      </c>
      <c r="K24" s="358" t="s">
        <v>3</v>
      </c>
      <c r="L24" s="358"/>
      <c r="M24" s="358" t="s">
        <v>49</v>
      </c>
      <c r="N24" s="1037" t="s">
        <v>875</v>
      </c>
      <c r="O24" s="1037" t="s">
        <v>876</v>
      </c>
      <c r="P24" s="951" t="s">
        <v>877</v>
      </c>
      <c r="Q24" s="951" t="s">
        <v>878</v>
      </c>
      <c r="R24" s="951" t="s">
        <v>879</v>
      </c>
      <c r="S24" s="951" t="s">
        <v>880</v>
      </c>
      <c r="T24" s="951" t="s">
        <v>881</v>
      </c>
      <c r="U24" s="951" t="s">
        <v>882</v>
      </c>
      <c r="V24" s="951" t="s">
        <v>883</v>
      </c>
      <c r="W24" s="951" t="s">
        <v>883</v>
      </c>
      <c r="X24" s="154"/>
      <c r="Y24" s="1048" t="s">
        <v>175</v>
      </c>
      <c r="AA24" s="1228" t="s">
        <v>924</v>
      </c>
      <c r="AB24" s="1221" t="str">
        <f>V24</f>
        <v>35 / 37</v>
      </c>
    </row>
    <row r="25" spans="2:29" s="1" customFormat="1">
      <c r="B25" s="938"/>
      <c r="C25" s="964" t="s">
        <v>901</v>
      </c>
      <c r="D25" s="946" t="s">
        <v>56</v>
      </c>
      <c r="E25" s="947"/>
      <c r="F25" s="948"/>
      <c r="G25" s="358"/>
      <c r="H25" s="977"/>
      <c r="I25" s="358"/>
      <c r="J25" s="358"/>
      <c r="K25" s="358"/>
      <c r="L25" s="358"/>
      <c r="M25" s="358"/>
      <c r="N25" s="1037" t="s">
        <v>32</v>
      </c>
      <c r="O25" s="1037" t="s">
        <v>32</v>
      </c>
      <c r="P25" s="1037" t="s">
        <v>32</v>
      </c>
      <c r="Q25" s="1037" t="s">
        <v>32</v>
      </c>
      <c r="R25" s="1037" t="s">
        <v>32</v>
      </c>
      <c r="S25" s="1037" t="s">
        <v>32</v>
      </c>
      <c r="T25" s="1037" t="s">
        <v>32</v>
      </c>
      <c r="U25" s="1037" t="s">
        <v>32</v>
      </c>
      <c r="V25" s="951" t="s">
        <v>902</v>
      </c>
      <c r="W25" s="1433" t="s">
        <v>1159</v>
      </c>
      <c r="X25" s="154"/>
      <c r="Y25" s="1460" t="s">
        <v>63</v>
      </c>
      <c r="AA25" s="1228" t="s">
        <v>925</v>
      </c>
      <c r="AB25" s="1224" t="str">
        <f>V25</f>
        <v>3 / 39</v>
      </c>
      <c r="AC25" s="1" t="s">
        <v>920</v>
      </c>
    </row>
    <row r="26" spans="2:29" s="1" customFormat="1">
      <c r="B26" s="938"/>
      <c r="C26" s="964" t="s">
        <v>791</v>
      </c>
      <c r="D26" s="946" t="s">
        <v>56</v>
      </c>
      <c r="E26" s="947"/>
      <c r="F26" s="948"/>
      <c r="G26" s="358"/>
      <c r="H26" s="977"/>
      <c r="I26" s="358"/>
      <c r="J26" s="358"/>
      <c r="K26" s="358"/>
      <c r="L26" s="358"/>
      <c r="M26" s="358"/>
      <c r="N26" s="1037" t="s">
        <v>937</v>
      </c>
      <c r="O26" s="1037"/>
      <c r="P26" s="1037"/>
      <c r="Q26" s="1037"/>
      <c r="R26" s="1037"/>
      <c r="S26" s="1037"/>
      <c r="T26" s="1037"/>
      <c r="U26" s="1037"/>
      <c r="V26" s="951" t="s">
        <v>903</v>
      </c>
      <c r="W26" s="951" t="s">
        <v>1160</v>
      </c>
      <c r="X26" s="154"/>
      <c r="Y26" s="1460" t="s">
        <v>63</v>
      </c>
      <c r="AA26" s="1228" t="s">
        <v>926</v>
      </c>
      <c r="AB26" s="1223" t="str">
        <f>V26</f>
        <v>6 / 29</v>
      </c>
      <c r="AC26" s="1" t="s">
        <v>919</v>
      </c>
    </row>
    <row r="27" spans="2:29" s="1" customFormat="1">
      <c r="B27" s="938"/>
      <c r="C27" s="964" t="s">
        <v>688</v>
      </c>
      <c r="D27" s="946" t="s">
        <v>56</v>
      </c>
      <c r="E27" s="947"/>
      <c r="F27" s="948"/>
      <c r="G27" s="358"/>
      <c r="H27" s="977"/>
      <c r="I27" s="358"/>
      <c r="J27" s="358"/>
      <c r="K27" s="358"/>
      <c r="L27" s="358"/>
      <c r="M27" s="358"/>
      <c r="N27" s="1037" t="s">
        <v>937</v>
      </c>
      <c r="O27" s="1037"/>
      <c r="P27" s="1037"/>
      <c r="Q27" s="1037"/>
      <c r="R27" s="1037"/>
      <c r="S27" s="1037"/>
      <c r="T27" s="1037"/>
      <c r="U27" s="1037"/>
      <c r="V27" s="951" t="s">
        <v>904</v>
      </c>
      <c r="W27" s="951" t="s">
        <v>1161</v>
      </c>
      <c r="X27" s="154"/>
      <c r="Y27" s="1460" t="s">
        <v>63</v>
      </c>
      <c r="AA27" s="1228" t="s">
        <v>928</v>
      </c>
      <c r="AB27" s="1222" t="str">
        <f>V27</f>
        <v>39 / 39</v>
      </c>
      <c r="AC27" s="1" t="s">
        <v>921</v>
      </c>
    </row>
    <row r="28" spans="2:27" s="1" customFormat="1">
      <c r="B28" s="938"/>
      <c r="C28" s="964" t="s">
        <v>693</v>
      </c>
      <c r="D28" s="946" t="s">
        <v>1046</v>
      </c>
      <c r="E28" s="947"/>
      <c r="F28" s="948"/>
      <c r="G28" s="976" t="s">
        <v>32</v>
      </c>
      <c r="H28" s="358"/>
      <c r="I28" s="358" t="s">
        <v>32</v>
      </c>
      <c r="J28" s="358"/>
      <c r="K28" s="358" t="s">
        <v>32</v>
      </c>
      <c r="L28" s="358"/>
      <c r="M28" s="358" t="s">
        <v>32</v>
      </c>
      <c r="N28" s="1037" t="s">
        <v>884</v>
      </c>
      <c r="O28" s="1037" t="s">
        <v>885</v>
      </c>
      <c r="P28" s="979" t="s">
        <v>886</v>
      </c>
      <c r="Q28" s="979" t="s">
        <v>887</v>
      </c>
      <c r="R28" s="979" t="s">
        <v>888</v>
      </c>
      <c r="S28" s="979" t="s">
        <v>889</v>
      </c>
      <c r="T28" s="979" t="s">
        <v>890</v>
      </c>
      <c r="U28" s="979" t="s">
        <v>891</v>
      </c>
      <c r="V28" s="1201" t="s">
        <v>892</v>
      </c>
      <c r="W28" s="1201" t="s">
        <v>892</v>
      </c>
      <c r="X28" s="154"/>
      <c r="Y28" s="1453"/>
      <c r="AA28" s="1231"/>
    </row>
    <row r="29" spans="2:27" s="1" customFormat="1">
      <c r="B29" s="938"/>
      <c r="C29" s="964" t="s">
        <v>689</v>
      </c>
      <c r="D29" s="946" t="s">
        <v>1046</v>
      </c>
      <c r="E29" s="946"/>
      <c r="F29" s="948"/>
      <c r="G29" s="976" t="s">
        <v>32</v>
      </c>
      <c r="H29" s="977"/>
      <c r="I29" s="358" t="s">
        <v>32</v>
      </c>
      <c r="J29" s="977"/>
      <c r="K29" s="976" t="s">
        <v>32</v>
      </c>
      <c r="L29" s="358"/>
      <c r="M29" s="358" t="s">
        <v>58</v>
      </c>
      <c r="N29" s="1200" t="s">
        <v>893</v>
      </c>
      <c r="O29" s="1200" t="s">
        <v>894</v>
      </c>
      <c r="P29" s="979" t="s">
        <v>895</v>
      </c>
      <c r="Q29" s="979" t="s">
        <v>896</v>
      </c>
      <c r="R29" s="979" t="s">
        <v>897</v>
      </c>
      <c r="S29" s="979" t="s">
        <v>898</v>
      </c>
      <c r="T29" s="979" t="s">
        <v>899</v>
      </c>
      <c r="U29" s="979" t="s">
        <v>900</v>
      </c>
      <c r="V29" s="1201" t="s">
        <v>892</v>
      </c>
      <c r="W29" s="1201" t="s">
        <v>892</v>
      </c>
      <c r="X29" s="154"/>
      <c r="Y29" s="1464"/>
      <c r="AA29" s="1228"/>
    </row>
    <row r="30" spans="2:27" s="1" customFormat="1" hidden="1">
      <c r="B30" s="938"/>
      <c r="C30" s="980" t="s">
        <v>177</v>
      </c>
      <c r="D30" s="946"/>
      <c r="E30" s="947"/>
      <c r="F30" s="358"/>
      <c r="G30" s="358"/>
      <c r="H30" s="977"/>
      <c r="I30" s="358"/>
      <c r="J30" s="358"/>
      <c r="K30" s="358"/>
      <c r="L30" s="358"/>
      <c r="M30" s="358"/>
      <c r="N30" s="358"/>
      <c r="O30" s="358"/>
      <c r="P30" s="950"/>
      <c r="Q30" s="950"/>
      <c r="R30" s="950"/>
      <c r="S30" s="950"/>
      <c r="T30" s="950"/>
      <c r="U30" s="950"/>
      <c r="V30" s="1193"/>
      <c r="W30" s="1428"/>
      <c r="X30" s="154"/>
      <c r="Y30" s="1465"/>
      <c r="AA30" s="1228"/>
    </row>
    <row r="31" spans="2:27" s="1" customFormat="1" hidden="1">
      <c r="B31" s="938"/>
      <c r="C31" s="1026" t="s">
        <v>674</v>
      </c>
      <c r="D31" s="952" t="s">
        <v>1046</v>
      </c>
      <c r="E31" s="981"/>
      <c r="F31" s="982"/>
      <c r="G31" s="983" t="s">
        <v>32</v>
      </c>
      <c r="H31" s="984"/>
      <c r="I31" s="953" t="s">
        <v>32</v>
      </c>
      <c r="J31" s="984"/>
      <c r="K31" s="983" t="s">
        <v>32</v>
      </c>
      <c r="L31" s="953"/>
      <c r="M31" s="953" t="s">
        <v>50</v>
      </c>
      <c r="N31" s="953" t="s">
        <v>32</v>
      </c>
      <c r="O31" s="953" t="s">
        <v>32</v>
      </c>
      <c r="P31" s="985" t="s">
        <v>32</v>
      </c>
      <c r="Q31" s="985" t="s">
        <v>32</v>
      </c>
      <c r="R31" s="985" t="s">
        <v>32</v>
      </c>
      <c r="S31" s="985" t="s">
        <v>32</v>
      </c>
      <c r="T31" s="985" t="s">
        <v>32</v>
      </c>
      <c r="U31" s="985" t="s">
        <v>32</v>
      </c>
      <c r="V31" s="985" t="s">
        <v>32</v>
      </c>
      <c r="W31" s="1429"/>
      <c r="X31" s="328"/>
      <c r="Y31" s="1463"/>
      <c r="AA31" s="1228"/>
    </row>
    <row r="32" spans="2:27" s="1" customFormat="1" ht="18" customHeight="1">
      <c r="B32" s="986" t="s">
        <v>262</v>
      </c>
      <c r="C32" s="968" t="s">
        <v>17</v>
      </c>
      <c r="D32" s="968"/>
      <c r="E32" s="968"/>
      <c r="F32" s="987"/>
      <c r="G32" s="988" t="s">
        <v>32</v>
      </c>
      <c r="H32" s="975"/>
      <c r="I32" s="988" t="s">
        <v>32</v>
      </c>
      <c r="J32" s="975"/>
      <c r="K32" s="989" t="s">
        <v>32</v>
      </c>
      <c r="L32" s="988"/>
      <c r="M32" s="988" t="s">
        <v>32</v>
      </c>
      <c r="N32" s="988" t="s">
        <v>32</v>
      </c>
      <c r="O32" s="988" t="s">
        <v>264</v>
      </c>
      <c r="P32" s="988" t="s">
        <v>370</v>
      </c>
      <c r="Q32" s="990" t="s">
        <v>494</v>
      </c>
      <c r="R32" s="990" t="s">
        <v>625</v>
      </c>
      <c r="S32" s="990" t="s">
        <v>675</v>
      </c>
      <c r="T32" s="990" t="s">
        <v>715</v>
      </c>
      <c r="U32" s="990" t="s">
        <v>815</v>
      </c>
      <c r="V32" s="990" t="s">
        <v>905</v>
      </c>
      <c r="W32" s="990" t="s">
        <v>1164</v>
      </c>
      <c r="X32" s="1033"/>
      <c r="Y32" s="1453" t="s">
        <v>62</v>
      </c>
      <c r="AA32" s="1228"/>
    </row>
    <row r="33" spans="2:27" s="1" customFormat="1" ht="18" customHeight="1">
      <c r="B33" s="944" t="s">
        <v>261</v>
      </c>
      <c r="C33" s="946" t="s">
        <v>20</v>
      </c>
      <c r="D33" s="946"/>
      <c r="E33" s="946"/>
      <c r="F33" s="948"/>
      <c r="G33" s="950" t="s">
        <v>32</v>
      </c>
      <c r="H33" s="991"/>
      <c r="I33" s="950" t="s">
        <v>32</v>
      </c>
      <c r="J33" s="991"/>
      <c r="K33" s="978" t="s">
        <v>32</v>
      </c>
      <c r="L33" s="950"/>
      <c r="M33" s="950" t="s">
        <v>32</v>
      </c>
      <c r="N33" s="950" t="s">
        <v>32</v>
      </c>
      <c r="O33" s="978" t="s">
        <v>263</v>
      </c>
      <c r="P33" s="978" t="s">
        <v>371</v>
      </c>
      <c r="Q33" s="979" t="s">
        <v>493</v>
      </c>
      <c r="R33" s="979" t="s">
        <v>626</v>
      </c>
      <c r="S33" s="979" t="s">
        <v>676</v>
      </c>
      <c r="T33" s="979" t="s">
        <v>716</v>
      </c>
      <c r="U33" s="979" t="s">
        <v>816</v>
      </c>
      <c r="V33" s="979" t="s">
        <v>918</v>
      </c>
      <c r="W33" s="979" t="s">
        <v>1149</v>
      </c>
      <c r="X33" s="154"/>
      <c r="Y33" s="1048" t="s">
        <v>175</v>
      </c>
      <c r="AA33" s="1228"/>
    </row>
    <row r="34" spans="2:27" s="1" customFormat="1">
      <c r="B34" s="938" t="s">
        <v>297</v>
      </c>
      <c r="C34" s="964" t="s">
        <v>52</v>
      </c>
      <c r="D34" s="946" t="s">
        <v>7</v>
      </c>
      <c r="E34" s="947"/>
      <c r="F34" s="948"/>
      <c r="G34" s="358" t="s">
        <v>144</v>
      </c>
      <c r="H34" s="358"/>
      <c r="I34" s="358"/>
      <c r="J34" s="358"/>
      <c r="K34" s="358"/>
      <c r="L34" s="358"/>
      <c r="M34" s="992" t="s">
        <v>145</v>
      </c>
      <c r="N34" s="993" t="s">
        <v>184</v>
      </c>
      <c r="O34" s="994" t="s">
        <v>265</v>
      </c>
      <c r="P34" s="994" t="s">
        <v>372</v>
      </c>
      <c r="Q34" s="995" t="s">
        <v>495</v>
      </c>
      <c r="R34" s="995" t="s">
        <v>627</v>
      </c>
      <c r="S34" s="995" t="s">
        <v>677</v>
      </c>
      <c r="T34" s="995" t="s">
        <v>717</v>
      </c>
      <c r="U34" s="995" t="s">
        <v>721</v>
      </c>
      <c r="V34" s="995" t="s">
        <v>906</v>
      </c>
      <c r="W34" s="995" t="s">
        <v>1166</v>
      </c>
      <c r="X34" s="154"/>
      <c r="Y34" s="1453" t="s">
        <v>62</v>
      </c>
      <c r="AA34" s="1228" t="s">
        <v>923</v>
      </c>
    </row>
    <row r="35" spans="2:27" s="1" customFormat="1">
      <c r="B35" s="939"/>
      <c r="C35" s="964" t="s">
        <v>684</v>
      </c>
      <c r="D35" s="946" t="s">
        <v>7</v>
      </c>
      <c r="E35" s="947"/>
      <c r="F35" s="948"/>
      <c r="G35" s="358"/>
      <c r="H35" s="358"/>
      <c r="I35" s="358"/>
      <c r="J35" s="358"/>
      <c r="K35" s="358"/>
      <c r="L35" s="358"/>
      <c r="M35" s="992" t="s">
        <v>180</v>
      </c>
      <c r="N35" s="993" t="s">
        <v>185</v>
      </c>
      <c r="O35" s="996" t="s">
        <v>266</v>
      </c>
      <c r="P35" s="996" t="s">
        <v>373</v>
      </c>
      <c r="Q35" s="997" t="s">
        <v>496</v>
      </c>
      <c r="R35" s="997" t="s">
        <v>628</v>
      </c>
      <c r="S35" s="997" t="s">
        <v>678</v>
      </c>
      <c r="T35" s="997" t="s">
        <v>718</v>
      </c>
      <c r="U35" s="997" t="s">
        <v>817</v>
      </c>
      <c r="V35" s="997" t="s">
        <v>907</v>
      </c>
      <c r="W35" s="997" t="s">
        <v>1169</v>
      </c>
      <c r="X35" s="154"/>
      <c r="Y35" s="1453" t="s">
        <v>62</v>
      </c>
      <c r="AA35" s="1228" t="s">
        <v>929</v>
      </c>
    </row>
    <row r="36" spans="2:28" s="1" customFormat="1" ht="14.4">
      <c r="B36" s="938"/>
      <c r="C36" s="964" t="s">
        <v>686</v>
      </c>
      <c r="D36" s="946" t="s">
        <v>7</v>
      </c>
      <c r="E36" s="947"/>
      <c r="F36" s="948"/>
      <c r="G36" s="358" t="s">
        <v>137</v>
      </c>
      <c r="H36" s="977" t="s">
        <v>31</v>
      </c>
      <c r="I36" s="358" t="s">
        <v>139</v>
      </c>
      <c r="J36" s="358" t="s">
        <v>1</v>
      </c>
      <c r="K36" s="358" t="s">
        <v>23</v>
      </c>
      <c r="L36" s="358"/>
      <c r="M36" s="992" t="s">
        <v>49</v>
      </c>
      <c r="N36" s="993" t="s">
        <v>23</v>
      </c>
      <c r="O36" s="996" t="s">
        <v>267</v>
      </c>
      <c r="P36" s="996" t="s">
        <v>267</v>
      </c>
      <c r="Q36" s="997" t="s">
        <v>267</v>
      </c>
      <c r="R36" s="997" t="s">
        <v>267</v>
      </c>
      <c r="S36" s="997" t="s">
        <v>679</v>
      </c>
      <c r="T36" s="997" t="s">
        <v>719</v>
      </c>
      <c r="U36" s="997" t="s">
        <v>424</v>
      </c>
      <c r="V36" s="997" t="s">
        <v>908</v>
      </c>
      <c r="W36" s="997" t="s">
        <v>908</v>
      </c>
      <c r="X36" s="154"/>
      <c r="Y36" s="1048" t="s">
        <v>175</v>
      </c>
      <c r="AA36" s="1228" t="s">
        <v>924</v>
      </c>
      <c r="AB36" s="1221" t="str">
        <f>V36</f>
        <v>31 / 35</v>
      </c>
    </row>
    <row r="37" spans="2:28" s="1" customFormat="1">
      <c r="B37" s="938"/>
      <c r="C37" s="946" t="s">
        <v>821</v>
      </c>
      <c r="D37" s="946" t="s">
        <v>7</v>
      </c>
      <c r="E37" s="947"/>
      <c r="F37" s="948"/>
      <c r="G37" s="358"/>
      <c r="H37" s="977"/>
      <c r="I37" s="358"/>
      <c r="J37" s="358"/>
      <c r="K37" s="358"/>
      <c r="L37" s="358"/>
      <c r="M37" s="992"/>
      <c r="N37" s="992"/>
      <c r="O37" s="996"/>
      <c r="P37" s="996"/>
      <c r="Q37" s="997"/>
      <c r="R37" s="997"/>
      <c r="S37" s="997"/>
      <c r="T37" s="997"/>
      <c r="U37" s="997" t="s">
        <v>822</v>
      </c>
      <c r="V37" s="997" t="s">
        <v>909</v>
      </c>
      <c r="W37" s="997" t="s">
        <v>1170</v>
      </c>
      <c r="X37" s="154"/>
      <c r="Y37" s="1460" t="s">
        <v>63</v>
      </c>
      <c r="AA37" s="1228" t="s">
        <v>925</v>
      </c>
      <c r="AB37" s="1224" t="str">
        <f>V37</f>
        <v>=16 / 42</v>
      </c>
    </row>
    <row r="38" spans="2:27" s="1" customFormat="1">
      <c r="B38" s="938"/>
      <c r="C38" s="946" t="s">
        <v>14</v>
      </c>
      <c r="D38" s="946" t="s">
        <v>1048</v>
      </c>
      <c r="E38" s="947"/>
      <c r="F38" s="948"/>
      <c r="G38" s="358" t="s">
        <v>138</v>
      </c>
      <c r="H38" s="977" t="s">
        <v>31</v>
      </c>
      <c r="I38" s="358"/>
      <c r="J38" s="358" t="s">
        <v>1</v>
      </c>
      <c r="K38" s="358" t="s">
        <v>26</v>
      </c>
      <c r="L38" s="358"/>
      <c r="M38" s="992" t="s">
        <v>148</v>
      </c>
      <c r="N38" s="992" t="s">
        <v>32</v>
      </c>
      <c r="O38" s="996" t="s">
        <v>32</v>
      </c>
      <c r="P38" s="996" t="s">
        <v>32</v>
      </c>
      <c r="Q38" s="996" t="s">
        <v>32</v>
      </c>
      <c r="R38" s="996" t="s">
        <v>32</v>
      </c>
      <c r="S38" s="996" t="s">
        <v>32</v>
      </c>
      <c r="T38" s="996" t="s">
        <v>32</v>
      </c>
      <c r="U38" s="997" t="s">
        <v>823</v>
      </c>
      <c r="V38" s="997" t="s">
        <v>912</v>
      </c>
      <c r="W38" s="997" t="s">
        <v>1167</v>
      </c>
      <c r="X38" s="326"/>
      <c r="Y38" s="1453" t="s">
        <v>62</v>
      </c>
      <c r="AA38" s="1228" t="s">
        <v>930</v>
      </c>
    </row>
    <row r="39" spans="2:28" s="1" customFormat="1">
      <c r="B39" s="938"/>
      <c r="C39" s="964" t="s">
        <v>688</v>
      </c>
      <c r="D39" s="946" t="s">
        <v>1048</v>
      </c>
      <c r="E39" s="947"/>
      <c r="F39" s="948"/>
      <c r="G39" s="358" t="s">
        <v>32</v>
      </c>
      <c r="H39" s="977"/>
      <c r="I39" s="358" t="s">
        <v>32</v>
      </c>
      <c r="J39" s="358"/>
      <c r="K39" s="976" t="s">
        <v>32</v>
      </c>
      <c r="L39" s="358"/>
      <c r="M39" s="992" t="s">
        <v>150</v>
      </c>
      <c r="N39" s="992" t="s">
        <v>182</v>
      </c>
      <c r="O39" s="996" t="s">
        <v>269</v>
      </c>
      <c r="P39" s="996" t="s">
        <v>375</v>
      </c>
      <c r="Q39" s="997" t="s">
        <v>269</v>
      </c>
      <c r="R39" s="997" t="s">
        <v>191</v>
      </c>
      <c r="S39" s="997" t="s">
        <v>683</v>
      </c>
      <c r="T39" s="997" t="s">
        <v>721</v>
      </c>
      <c r="U39" s="997" t="s">
        <v>785</v>
      </c>
      <c r="V39" s="997" t="s">
        <v>910</v>
      </c>
      <c r="W39" s="997" t="s">
        <v>1171</v>
      </c>
      <c r="X39" s="154"/>
      <c r="Y39" s="1453" t="s">
        <v>62</v>
      </c>
      <c r="AA39" s="1228" t="s">
        <v>928</v>
      </c>
      <c r="AB39" s="1222" t="str">
        <f>V39</f>
        <v>37 / 37</v>
      </c>
    </row>
    <row r="40" spans="2:28" s="1" customFormat="1">
      <c r="B40" s="938"/>
      <c r="C40" s="964" t="s">
        <v>694</v>
      </c>
      <c r="D40" s="946" t="s">
        <v>1048</v>
      </c>
      <c r="E40" s="947"/>
      <c r="F40" s="948"/>
      <c r="G40" s="358" t="s">
        <v>32</v>
      </c>
      <c r="H40" s="977"/>
      <c r="I40" s="358" t="s">
        <v>32</v>
      </c>
      <c r="J40" s="358"/>
      <c r="K40" s="976" t="s">
        <v>32</v>
      </c>
      <c r="L40" s="358"/>
      <c r="M40" s="976" t="s">
        <v>151</v>
      </c>
      <c r="N40" s="976" t="s">
        <v>183</v>
      </c>
      <c r="O40" s="996" t="s">
        <v>183</v>
      </c>
      <c r="P40" s="996" t="s">
        <v>376</v>
      </c>
      <c r="Q40" s="997" t="s">
        <v>498</v>
      </c>
      <c r="R40" s="997" t="s">
        <v>376</v>
      </c>
      <c r="S40" s="997" t="s">
        <v>681</v>
      </c>
      <c r="T40" s="997" t="s">
        <v>681</v>
      </c>
      <c r="U40" s="997" t="s">
        <v>818</v>
      </c>
      <c r="V40" s="997" t="s">
        <v>911</v>
      </c>
      <c r="W40" s="997" t="s">
        <v>681</v>
      </c>
      <c r="X40" s="154"/>
      <c r="Y40" s="1453" t="s">
        <v>62</v>
      </c>
      <c r="AA40" s="1228" t="s">
        <v>927</v>
      </c>
      <c r="AB40" s="1232" t="str">
        <f>V40</f>
        <v>=26 / 26</v>
      </c>
    </row>
    <row r="41" spans="2:27" s="1" customFormat="1">
      <c r="B41" s="938"/>
      <c r="C41" s="964" t="s">
        <v>687</v>
      </c>
      <c r="D41" s="946" t="s">
        <v>1047</v>
      </c>
      <c r="E41" s="947"/>
      <c r="F41" s="948"/>
      <c r="G41" s="358" t="s">
        <v>32</v>
      </c>
      <c r="H41" s="977" t="s">
        <v>31</v>
      </c>
      <c r="I41" s="358"/>
      <c r="J41" s="358" t="s">
        <v>1</v>
      </c>
      <c r="K41" s="358" t="s">
        <v>25</v>
      </c>
      <c r="L41" s="358"/>
      <c r="M41" s="992" t="s">
        <v>146</v>
      </c>
      <c r="N41" s="992" t="s">
        <v>179</v>
      </c>
      <c r="O41" s="996" t="s">
        <v>268</v>
      </c>
      <c r="P41" s="996" t="s">
        <v>374</v>
      </c>
      <c r="Q41" s="997" t="s">
        <v>497</v>
      </c>
      <c r="R41" s="997" t="s">
        <v>629</v>
      </c>
      <c r="S41" s="997" t="s">
        <v>680</v>
      </c>
      <c r="T41" s="997" t="s">
        <v>720</v>
      </c>
      <c r="U41" s="997" t="s">
        <v>705</v>
      </c>
      <c r="V41" s="1201" t="s">
        <v>892</v>
      </c>
      <c r="W41" s="1201" t="s">
        <v>892</v>
      </c>
      <c r="X41" s="154"/>
      <c r="Y41" s="1453" t="s">
        <v>62</v>
      </c>
      <c r="AA41" s="1228"/>
    </row>
    <row r="42" spans="2:27" s="1" customFormat="1" ht="14.4">
      <c r="B42" s="945"/>
      <c r="C42" s="965" t="s">
        <v>689</v>
      </c>
      <c r="D42" s="952" t="s">
        <v>1047</v>
      </c>
      <c r="E42" s="981"/>
      <c r="F42" s="982"/>
      <c r="G42" s="953" t="s">
        <v>32</v>
      </c>
      <c r="H42" s="984"/>
      <c r="I42" s="953" t="s">
        <v>32</v>
      </c>
      <c r="J42" s="953"/>
      <c r="K42" s="983" t="s">
        <v>32</v>
      </c>
      <c r="L42" s="953"/>
      <c r="M42" s="983" t="s">
        <v>32</v>
      </c>
      <c r="N42" s="983" t="s">
        <v>32</v>
      </c>
      <c r="O42" s="998" t="s">
        <v>270</v>
      </c>
      <c r="P42" s="998" t="s">
        <v>377</v>
      </c>
      <c r="Q42" s="999" t="s">
        <v>499</v>
      </c>
      <c r="R42" s="999" t="s">
        <v>630</v>
      </c>
      <c r="S42" s="999" t="s">
        <v>682</v>
      </c>
      <c r="T42" s="999" t="s">
        <v>722</v>
      </c>
      <c r="U42" s="999" t="s">
        <v>819</v>
      </c>
      <c r="V42" s="1325" t="s">
        <v>892</v>
      </c>
      <c r="W42" s="1325" t="s">
        <v>892</v>
      </c>
      <c r="X42" s="328"/>
      <c r="Y42" s="1102" t="s">
        <v>175</v>
      </c>
      <c r="AA42" s="1228"/>
    </row>
    <row r="43" spans="2:27" s="1" customFormat="1" ht="18" customHeight="1">
      <c r="B43" s="1434" t="s">
        <v>1155</v>
      </c>
      <c r="C43" s="1435" t="s">
        <v>17</v>
      </c>
      <c r="D43" s="1435"/>
      <c r="E43" s="1436"/>
      <c r="F43" s="1437"/>
      <c r="G43" s="1438"/>
      <c r="H43" s="1438"/>
      <c r="I43" s="1438" t="s">
        <v>28</v>
      </c>
      <c r="J43" s="1438"/>
      <c r="K43" s="1438" t="s">
        <v>28</v>
      </c>
      <c r="L43" s="1438"/>
      <c r="M43" s="1438" t="s">
        <v>28</v>
      </c>
      <c r="N43" s="1469" t="s">
        <v>1162</v>
      </c>
      <c r="O43" s="1469"/>
      <c r="P43" s="1469"/>
      <c r="Q43" s="1469"/>
      <c r="R43" s="1469"/>
      <c r="S43" s="1469"/>
      <c r="T43" s="1469"/>
      <c r="U43" s="1469"/>
      <c r="V43" s="1469"/>
      <c r="W43" s="1439" t="s">
        <v>1163</v>
      </c>
      <c r="X43" s="1035"/>
      <c r="Y43" s="1087"/>
      <c r="AA43" s="1228"/>
    </row>
    <row r="44" spans="2:27" s="1" customFormat="1" ht="18" customHeight="1">
      <c r="B44" s="1088"/>
      <c r="C44" s="1440" t="s">
        <v>20</v>
      </c>
      <c r="D44" s="1440"/>
      <c r="E44" s="1430"/>
      <c r="F44" s="1431"/>
      <c r="G44" s="1432"/>
      <c r="H44" s="1432"/>
      <c r="I44" s="1432"/>
      <c r="J44" s="1432"/>
      <c r="K44" s="1432"/>
      <c r="L44" s="1432"/>
      <c r="M44" s="1432"/>
      <c r="N44" s="1194"/>
      <c r="O44" s="1194"/>
      <c r="P44" s="1194"/>
      <c r="Q44" s="1194"/>
      <c r="R44" s="1194"/>
      <c r="S44" s="1194"/>
      <c r="T44" s="1194"/>
      <c r="U44" s="1194"/>
      <c r="V44" s="1194"/>
      <c r="W44" s="1421" t="s">
        <v>1165</v>
      </c>
      <c r="X44" s="873"/>
      <c r="Y44" s="1102"/>
      <c r="AA44" s="1228"/>
    </row>
    <row r="45" spans="2:27" s="1" customFormat="1" ht="18" customHeight="1">
      <c r="B45" s="1084" t="s">
        <v>27</v>
      </c>
      <c r="C45" s="968" t="s">
        <v>30</v>
      </c>
      <c r="D45" s="968"/>
      <c r="E45" s="1085"/>
      <c r="F45" s="987"/>
      <c r="G45" s="1086"/>
      <c r="H45" s="1086"/>
      <c r="I45" s="1086" t="s">
        <v>28</v>
      </c>
      <c r="J45" s="1086"/>
      <c r="K45" s="1086" t="s">
        <v>28</v>
      </c>
      <c r="L45" s="1086"/>
      <c r="M45" s="988" t="s">
        <v>28</v>
      </c>
      <c r="N45" s="988">
        <v>196</v>
      </c>
      <c r="O45" s="988">
        <v>196</v>
      </c>
      <c r="P45" s="975" t="s">
        <v>186</v>
      </c>
      <c r="Q45" s="988" t="s">
        <v>186</v>
      </c>
      <c r="R45" s="988" t="s">
        <v>624</v>
      </c>
      <c r="S45" s="988" t="s">
        <v>186</v>
      </c>
      <c r="T45" s="988" t="s">
        <v>186</v>
      </c>
      <c r="U45" s="988" t="s">
        <v>186</v>
      </c>
      <c r="V45" s="988" t="s">
        <v>186</v>
      </c>
      <c r="W45" s="1086" t="s">
        <v>771</v>
      </c>
      <c r="X45" s="1035"/>
      <c r="Y45" s="167" t="s">
        <v>63</v>
      </c>
      <c r="AA45" s="1228"/>
    </row>
    <row r="46" spans="2:27" s="1" customFormat="1" ht="18" customHeight="1">
      <c r="B46" s="1088"/>
      <c r="C46" s="1089" t="s">
        <v>797</v>
      </c>
      <c r="D46" s="174"/>
      <c r="E46" s="945"/>
      <c r="F46" s="1090"/>
      <c r="G46" s="1091"/>
      <c r="H46" s="1091"/>
      <c r="I46" s="1091"/>
      <c r="J46" s="1091"/>
      <c r="K46" s="1091"/>
      <c r="L46" s="1091"/>
      <c r="M46" s="985" t="s">
        <v>32</v>
      </c>
      <c r="N46" s="985" t="s">
        <v>32</v>
      </c>
      <c r="O46" s="1032" t="s">
        <v>699</v>
      </c>
      <c r="P46" s="1092" t="s">
        <v>32</v>
      </c>
      <c r="Q46" s="985" t="s">
        <v>697</v>
      </c>
      <c r="R46" s="985" t="s">
        <v>695</v>
      </c>
      <c r="S46" s="1032" t="s">
        <v>695</v>
      </c>
      <c r="T46" s="1032" t="s">
        <v>723</v>
      </c>
      <c r="U46" s="1032" t="s">
        <v>803</v>
      </c>
      <c r="V46" s="1032" t="s">
        <v>723</v>
      </c>
      <c r="W46" s="1425" t="s">
        <v>803</v>
      </c>
      <c r="X46" s="873"/>
      <c r="Y46" s="460" t="s">
        <v>63</v>
      </c>
      <c r="AA46" s="1228"/>
    </row>
    <row r="47" spans="2:27" s="1" customFormat="1" ht="18" customHeight="1">
      <c r="B47" s="957" t="s">
        <v>29</v>
      </c>
      <c r="C47" s="942" t="s">
        <v>506</v>
      </c>
      <c r="D47" s="942"/>
      <c r="E47" s="941"/>
      <c r="F47" s="943"/>
      <c r="G47" s="940"/>
      <c r="H47" s="940"/>
      <c r="I47" s="940">
        <v>331</v>
      </c>
      <c r="J47" s="940"/>
      <c r="K47" s="1082" t="s">
        <v>85</v>
      </c>
      <c r="L47" s="940"/>
      <c r="M47" s="360"/>
      <c r="N47" s="1027" t="s">
        <v>515</v>
      </c>
      <c r="O47" s="1027" t="s">
        <v>514</v>
      </c>
      <c r="P47" s="1027">
        <v>229</v>
      </c>
      <c r="Q47" s="1027" t="s">
        <v>507</v>
      </c>
      <c r="R47" s="1027" t="s">
        <v>642</v>
      </c>
      <c r="S47" s="1083" t="s">
        <v>724</v>
      </c>
      <c r="T47" s="1083" t="s">
        <v>840</v>
      </c>
      <c r="U47" s="1083">
        <v>368</v>
      </c>
      <c r="V47" s="1458" t="s">
        <v>1147</v>
      </c>
      <c r="W47" s="1002" t="s">
        <v>643</v>
      </c>
      <c r="X47" s="154"/>
      <c r="Y47" s="167" t="s">
        <v>63</v>
      </c>
      <c r="AA47" s="1228"/>
    </row>
    <row r="48" spans="2:27" s="1" customFormat="1" ht="18" customHeight="1">
      <c r="B48" s="958"/>
      <c r="C48" s="946" t="s">
        <v>509</v>
      </c>
      <c r="D48" s="946"/>
      <c r="E48" s="946"/>
      <c r="F48" s="358"/>
      <c r="G48" s="358"/>
      <c r="H48" s="358"/>
      <c r="I48" s="358"/>
      <c r="J48" s="358"/>
      <c r="K48" s="949"/>
      <c r="L48" s="358"/>
      <c r="M48" s="950"/>
      <c r="N48" s="950" t="s">
        <v>32</v>
      </c>
      <c r="O48" s="950" t="s">
        <v>32</v>
      </c>
      <c r="P48" s="951" t="s">
        <v>513</v>
      </c>
      <c r="Q48" s="951" t="s">
        <v>510</v>
      </c>
      <c r="R48" s="1002" t="s">
        <v>643</v>
      </c>
      <c r="S48" s="1037" t="s">
        <v>725</v>
      </c>
      <c r="T48" s="1002" t="s">
        <v>643</v>
      </c>
      <c r="U48" s="1002" t="s">
        <v>643</v>
      </c>
      <c r="V48" s="1002" t="s">
        <v>643</v>
      </c>
      <c r="W48" s="1459"/>
      <c r="X48" s="744"/>
      <c r="Y48" s="1050"/>
      <c r="AA48" s="1228"/>
    </row>
    <row r="49" spans="2:27" s="1" customFormat="1" ht="18" customHeight="1">
      <c r="B49" s="1093"/>
      <c r="C49" s="200" t="s">
        <v>508</v>
      </c>
      <c r="D49" s="200"/>
      <c r="E49" s="200"/>
      <c r="F49" s="1080"/>
      <c r="G49" s="1080"/>
      <c r="H49" s="1080"/>
      <c r="I49" s="1080"/>
      <c r="J49" s="1080"/>
      <c r="K49" s="1094"/>
      <c r="L49" s="1080"/>
      <c r="M49" s="1039"/>
      <c r="N49" s="1039" t="s">
        <v>186</v>
      </c>
      <c r="O49" s="1040" t="s">
        <v>186</v>
      </c>
      <c r="P49" s="1040" t="s">
        <v>511</v>
      </c>
      <c r="Q49" s="1040" t="s">
        <v>511</v>
      </c>
      <c r="R49" s="1040" t="s">
        <v>186</v>
      </c>
      <c r="S49" s="1040" t="s">
        <v>186</v>
      </c>
      <c r="T49" s="1040" t="s">
        <v>624</v>
      </c>
      <c r="U49" s="1040" t="s">
        <v>771</v>
      </c>
      <c r="V49" s="1421" t="s">
        <v>771</v>
      </c>
      <c r="W49" s="1426"/>
      <c r="X49" s="328"/>
      <c r="Y49" s="1102" t="s">
        <v>175</v>
      </c>
      <c r="AA49" s="1228"/>
    </row>
    <row r="50" spans="1:27" s="1" customFormat="1" ht="18" customHeight="1">
      <c r="A50" s="1077"/>
      <c r="B50" s="1470" t="s">
        <v>726</v>
      </c>
      <c r="C50" s="1097" t="s">
        <v>727</v>
      </c>
      <c r="D50" s="1097"/>
      <c r="E50" s="569"/>
      <c r="F50" s="1098"/>
      <c r="G50" s="1099"/>
      <c r="H50" s="1099"/>
      <c r="I50" s="1099"/>
      <c r="J50" s="1099"/>
      <c r="K50" s="1099"/>
      <c r="L50" s="1099"/>
      <c r="M50" s="990" t="s">
        <v>32</v>
      </c>
      <c r="N50" s="988" t="s">
        <v>32</v>
      </c>
      <c r="O50" s="988" t="s">
        <v>741</v>
      </c>
      <c r="P50" s="975" t="s">
        <v>741</v>
      </c>
      <c r="Q50" s="988" t="s">
        <v>741</v>
      </c>
      <c r="R50" s="988" t="s">
        <v>742</v>
      </c>
      <c r="S50" s="988" t="s">
        <v>742</v>
      </c>
      <c r="T50" s="988" t="s">
        <v>794</v>
      </c>
      <c r="U50" s="988" t="s">
        <v>742</v>
      </c>
      <c r="V50" s="360" t="s">
        <v>742</v>
      </c>
      <c r="W50" s="940"/>
      <c r="X50" s="1095"/>
      <c r="Y50" s="1034" t="s">
        <v>175</v>
      </c>
      <c r="AA50" s="1228"/>
    </row>
    <row r="51" spans="1:27" s="1" customFormat="1" ht="18" customHeight="1">
      <c r="A51" s="1077"/>
      <c r="B51" s="1471"/>
      <c r="C51" s="1036" t="s">
        <v>728</v>
      </c>
      <c r="D51" s="1036"/>
      <c r="E51" s="160"/>
      <c r="F51" s="1042"/>
      <c r="G51" s="1043"/>
      <c r="H51" s="1043"/>
      <c r="I51" s="1043"/>
      <c r="J51" s="1043"/>
      <c r="K51" s="1043"/>
      <c r="L51" s="1043"/>
      <c r="M51" s="950" t="s">
        <v>32</v>
      </c>
      <c r="N51" s="950" t="s">
        <v>32</v>
      </c>
      <c r="O51" s="950" t="s">
        <v>743</v>
      </c>
      <c r="P51" s="991" t="s">
        <v>744</v>
      </c>
      <c r="Q51" s="950" t="s">
        <v>745</v>
      </c>
      <c r="R51" s="950" t="s">
        <v>746</v>
      </c>
      <c r="S51" s="360" t="s">
        <v>746</v>
      </c>
      <c r="T51" s="360" t="s">
        <v>796</v>
      </c>
      <c r="U51" s="360" t="s">
        <v>841</v>
      </c>
      <c r="V51" s="360" t="s">
        <v>1168</v>
      </c>
      <c r="W51" s="940"/>
      <c r="X51" s="1095"/>
      <c r="Y51" s="1456" t="s">
        <v>62</v>
      </c>
      <c r="AA51" s="1228"/>
    </row>
    <row r="52" spans="1:27" s="1" customFormat="1" ht="18" customHeight="1">
      <c r="A52" s="1077"/>
      <c r="B52" s="1471"/>
      <c r="C52" s="1036" t="s">
        <v>729</v>
      </c>
      <c r="D52" s="1036"/>
      <c r="E52" s="160"/>
      <c r="F52" s="1042"/>
      <c r="G52" s="1043"/>
      <c r="H52" s="1043"/>
      <c r="I52" s="1043"/>
      <c r="J52" s="1043"/>
      <c r="K52" s="1043"/>
      <c r="L52" s="1043"/>
      <c r="M52" s="950" t="s">
        <v>32</v>
      </c>
      <c r="N52" s="950" t="s">
        <v>32</v>
      </c>
      <c r="O52" s="950" t="s">
        <v>32</v>
      </c>
      <c r="P52" s="991" t="s">
        <v>747</v>
      </c>
      <c r="Q52" s="950" t="s">
        <v>747</v>
      </c>
      <c r="R52" s="950" t="s">
        <v>511</v>
      </c>
      <c r="S52" s="950" t="s">
        <v>511</v>
      </c>
      <c r="T52" s="950" t="s">
        <v>750</v>
      </c>
      <c r="U52" s="950" t="s">
        <v>511</v>
      </c>
      <c r="V52" s="950" t="s">
        <v>1173</v>
      </c>
      <c r="W52" s="358"/>
      <c r="X52" s="89"/>
      <c r="Y52" s="1456" t="s">
        <v>62</v>
      </c>
      <c r="AA52" s="1228"/>
    </row>
    <row r="53" spans="1:27" s="1" customFormat="1" ht="18" customHeight="1">
      <c r="A53" s="1077"/>
      <c r="B53" s="1471"/>
      <c r="C53" s="1036" t="s">
        <v>730</v>
      </c>
      <c r="D53" s="1036"/>
      <c r="E53" s="160"/>
      <c r="F53" s="1042"/>
      <c r="G53" s="1043"/>
      <c r="H53" s="1043"/>
      <c r="I53" s="1043"/>
      <c r="J53" s="1043"/>
      <c r="K53" s="1043"/>
      <c r="L53" s="1043"/>
      <c r="M53" s="950" t="s">
        <v>32</v>
      </c>
      <c r="N53" s="950" t="s">
        <v>32</v>
      </c>
      <c r="O53" s="950" t="s">
        <v>32</v>
      </c>
      <c r="P53" s="950" t="s">
        <v>32</v>
      </c>
      <c r="Q53" s="950" t="s">
        <v>32</v>
      </c>
      <c r="R53" s="950" t="s">
        <v>32</v>
      </c>
      <c r="S53" s="950" t="s">
        <v>748</v>
      </c>
      <c r="T53" s="951" t="s">
        <v>827</v>
      </c>
      <c r="U53" s="950" t="s">
        <v>32</v>
      </c>
      <c r="V53" s="950"/>
      <c r="W53" s="358"/>
      <c r="X53" s="89"/>
      <c r="Y53" s="1050"/>
      <c r="AA53" s="1228"/>
    </row>
    <row r="54" spans="1:27" s="1" customFormat="1" ht="18" customHeight="1">
      <c r="A54" s="1077"/>
      <c r="B54" s="1471"/>
      <c r="C54" s="1036" t="s">
        <v>731</v>
      </c>
      <c r="D54" s="1036"/>
      <c r="E54" s="160"/>
      <c r="F54" s="1042"/>
      <c r="G54" s="1043"/>
      <c r="H54" s="1043"/>
      <c r="I54" s="1043"/>
      <c r="J54" s="1043"/>
      <c r="K54" s="1043"/>
      <c r="L54" s="1043"/>
      <c r="M54" s="950" t="s">
        <v>32</v>
      </c>
      <c r="N54" s="950" t="s">
        <v>32</v>
      </c>
      <c r="O54" s="950" t="s">
        <v>32</v>
      </c>
      <c r="P54" s="991" t="s">
        <v>511</v>
      </c>
      <c r="Q54" s="950" t="s">
        <v>747</v>
      </c>
      <c r="R54" s="950" t="s">
        <v>511</v>
      </c>
      <c r="S54" s="950" t="s">
        <v>511</v>
      </c>
      <c r="T54" s="950" t="s">
        <v>511</v>
      </c>
      <c r="U54" s="950" t="s">
        <v>750</v>
      </c>
      <c r="V54" s="950" t="s">
        <v>1174</v>
      </c>
      <c r="W54" s="358"/>
      <c r="X54" s="89"/>
      <c r="Y54" s="1456" t="s">
        <v>62</v>
      </c>
      <c r="AA54" s="1228"/>
    </row>
    <row r="55" spans="1:27" s="1" customFormat="1" ht="18" customHeight="1">
      <c r="A55" s="1077"/>
      <c r="B55" s="1471"/>
      <c r="C55" s="1036" t="s">
        <v>732</v>
      </c>
      <c r="D55" s="1036"/>
      <c r="E55" s="160"/>
      <c r="F55" s="1042"/>
      <c r="G55" s="1043"/>
      <c r="H55" s="1043"/>
      <c r="I55" s="1043"/>
      <c r="J55" s="1043"/>
      <c r="K55" s="1043"/>
      <c r="L55" s="1043"/>
      <c r="M55" s="950" t="s">
        <v>32</v>
      </c>
      <c r="N55" s="950" t="s">
        <v>32</v>
      </c>
      <c r="O55" s="950" t="s">
        <v>32</v>
      </c>
      <c r="P55" s="950" t="s">
        <v>32</v>
      </c>
      <c r="Q55" s="950" t="s">
        <v>32</v>
      </c>
      <c r="R55" s="950" t="s">
        <v>32</v>
      </c>
      <c r="S55" s="950" t="s">
        <v>749</v>
      </c>
      <c r="T55" s="951" t="s">
        <v>829</v>
      </c>
      <c r="U55" s="950" t="s">
        <v>32</v>
      </c>
      <c r="V55" s="950"/>
      <c r="W55" s="358"/>
      <c r="X55" s="89"/>
      <c r="Y55" s="1048"/>
      <c r="AA55" s="1228"/>
    </row>
    <row r="56" spans="1:27" s="1" customFormat="1" ht="18" customHeight="1">
      <c r="A56" s="1077"/>
      <c r="B56" s="1471"/>
      <c r="C56" s="1036" t="s">
        <v>509</v>
      </c>
      <c r="D56" s="1036"/>
      <c r="E56" s="160"/>
      <c r="F56" s="1042"/>
      <c r="G56" s="1043"/>
      <c r="H56" s="1043"/>
      <c r="I56" s="1043"/>
      <c r="J56" s="1043"/>
      <c r="K56" s="1043"/>
      <c r="L56" s="1043"/>
      <c r="M56" s="950" t="s">
        <v>32</v>
      </c>
      <c r="N56" s="950" t="s">
        <v>32</v>
      </c>
      <c r="O56" s="950" t="s">
        <v>32</v>
      </c>
      <c r="P56" s="991" t="s">
        <v>511</v>
      </c>
      <c r="Q56" s="950" t="s">
        <v>32</v>
      </c>
      <c r="R56" s="950" t="s">
        <v>750</v>
      </c>
      <c r="S56" s="950" t="s">
        <v>750</v>
      </c>
      <c r="T56" s="950" t="s">
        <v>750</v>
      </c>
      <c r="U56" s="950" t="s">
        <v>753</v>
      </c>
      <c r="V56" s="1624" t="s">
        <v>1172</v>
      </c>
      <c r="W56" s="358"/>
      <c r="X56" s="89"/>
      <c r="Y56" s="167" t="s">
        <v>63</v>
      </c>
      <c r="AA56" s="1228"/>
    </row>
    <row r="57" spans="1:27" s="1" customFormat="1" ht="18" customHeight="1">
      <c r="A57" s="1077"/>
      <c r="B57" s="1471"/>
      <c r="C57" s="1036" t="s">
        <v>733</v>
      </c>
      <c r="D57" s="1036"/>
      <c r="E57" s="160"/>
      <c r="F57" s="1042"/>
      <c r="G57" s="1043"/>
      <c r="H57" s="1043"/>
      <c r="I57" s="1043"/>
      <c r="J57" s="1043"/>
      <c r="K57" s="1043"/>
      <c r="L57" s="1043"/>
      <c r="M57" s="950" t="s">
        <v>32</v>
      </c>
      <c r="N57" s="950" t="s">
        <v>32</v>
      </c>
      <c r="O57" s="950" t="s">
        <v>32</v>
      </c>
      <c r="P57" s="950" t="s">
        <v>32</v>
      </c>
      <c r="Q57" s="950" t="s">
        <v>32</v>
      </c>
      <c r="R57" s="950" t="s">
        <v>32</v>
      </c>
      <c r="S57" s="950" t="s">
        <v>751</v>
      </c>
      <c r="T57" s="951" t="s">
        <v>828</v>
      </c>
      <c r="U57" s="950" t="s">
        <v>32</v>
      </c>
      <c r="V57" s="1624"/>
      <c r="W57" s="358"/>
      <c r="X57" s="89"/>
      <c r="Y57" s="1048"/>
      <c r="AA57" s="1228"/>
    </row>
    <row r="58" spans="1:27" s="1" customFormat="1" ht="18" customHeight="1">
      <c r="A58" s="1077"/>
      <c r="B58" s="1471"/>
      <c r="C58" s="1036" t="s">
        <v>734</v>
      </c>
      <c r="D58" s="1036"/>
      <c r="E58" s="160"/>
      <c r="F58" s="1042"/>
      <c r="G58" s="1043"/>
      <c r="H58" s="1043"/>
      <c r="I58" s="1043"/>
      <c r="J58" s="1043"/>
      <c r="K58" s="1043"/>
      <c r="L58" s="1043"/>
      <c r="M58" s="950" t="s">
        <v>32</v>
      </c>
      <c r="N58" s="950" t="s">
        <v>32</v>
      </c>
      <c r="O58" s="950" t="s">
        <v>32</v>
      </c>
      <c r="P58" s="991" t="s">
        <v>747</v>
      </c>
      <c r="Q58" s="950" t="s">
        <v>747</v>
      </c>
      <c r="R58" s="950" t="s">
        <v>747</v>
      </c>
      <c r="S58" s="950" t="s">
        <v>747</v>
      </c>
      <c r="T58" s="950" t="s">
        <v>795</v>
      </c>
      <c r="U58" s="950" t="s">
        <v>747</v>
      </c>
      <c r="V58" s="950" t="s">
        <v>1175</v>
      </c>
      <c r="W58" s="358"/>
      <c r="X58" s="89"/>
      <c r="Y58" s="167" t="s">
        <v>63</v>
      </c>
      <c r="AA58" s="1228"/>
    </row>
    <row r="59" spans="1:27" s="1" customFormat="1" ht="18" customHeight="1">
      <c r="A59" s="1077"/>
      <c r="B59" s="1471"/>
      <c r="C59" s="1036" t="s">
        <v>735</v>
      </c>
      <c r="D59" s="1036"/>
      <c r="E59" s="160"/>
      <c r="F59" s="1042"/>
      <c r="G59" s="1043"/>
      <c r="H59" s="1043"/>
      <c r="I59" s="1043"/>
      <c r="J59" s="1043"/>
      <c r="K59" s="1043"/>
      <c r="L59" s="1043"/>
      <c r="M59" s="950" t="s">
        <v>32</v>
      </c>
      <c r="N59" s="950" t="s">
        <v>32</v>
      </c>
      <c r="O59" s="950" t="s">
        <v>32</v>
      </c>
      <c r="P59" s="950" t="s">
        <v>32</v>
      </c>
      <c r="Q59" s="950" t="s">
        <v>32</v>
      </c>
      <c r="R59" s="950" t="s">
        <v>32</v>
      </c>
      <c r="S59" s="951" t="s">
        <v>752</v>
      </c>
      <c r="T59" s="951" t="s">
        <v>830</v>
      </c>
      <c r="U59" s="950" t="s">
        <v>32</v>
      </c>
      <c r="V59" s="950"/>
      <c r="W59" s="358"/>
      <c r="X59" s="89"/>
      <c r="Y59" s="1048"/>
      <c r="AA59" s="1228"/>
    </row>
    <row r="60" spans="1:27" s="1" customFormat="1" ht="18" customHeight="1">
      <c r="A60" s="1077"/>
      <c r="B60" s="1471"/>
      <c r="C60" s="1036" t="s">
        <v>736</v>
      </c>
      <c r="D60" s="1036"/>
      <c r="E60" s="160"/>
      <c r="F60" s="1042"/>
      <c r="G60" s="1043"/>
      <c r="H60" s="1043"/>
      <c r="I60" s="1043"/>
      <c r="J60" s="1043"/>
      <c r="K60" s="1043"/>
      <c r="L60" s="1043"/>
      <c r="M60" s="950" t="s">
        <v>32</v>
      </c>
      <c r="N60" s="950" t="s">
        <v>32</v>
      </c>
      <c r="O60" s="950" t="s">
        <v>32</v>
      </c>
      <c r="P60" s="991" t="s">
        <v>753</v>
      </c>
      <c r="Q60" s="950" t="s">
        <v>32</v>
      </c>
      <c r="R60" s="950" t="s">
        <v>753</v>
      </c>
      <c r="S60" s="950" t="s">
        <v>753</v>
      </c>
      <c r="T60" s="950" t="s">
        <v>753</v>
      </c>
      <c r="U60" s="950" t="s">
        <v>750</v>
      </c>
      <c r="V60" s="950" t="s">
        <v>750</v>
      </c>
      <c r="W60" s="358"/>
      <c r="X60" s="89"/>
      <c r="Y60" s="1048" t="s">
        <v>175</v>
      </c>
      <c r="AA60" s="1228"/>
    </row>
    <row r="61" spans="1:27" s="1" customFormat="1" ht="18" customHeight="1">
      <c r="A61" s="1077"/>
      <c r="B61" s="1471"/>
      <c r="C61" s="1036" t="s">
        <v>737</v>
      </c>
      <c r="D61" s="1045"/>
      <c r="E61" s="160"/>
      <c r="F61" s="1042"/>
      <c r="G61" s="1043"/>
      <c r="H61" s="1043"/>
      <c r="I61" s="1043"/>
      <c r="J61" s="1043"/>
      <c r="K61" s="1043"/>
      <c r="L61" s="1043"/>
      <c r="M61" s="950" t="s">
        <v>32</v>
      </c>
      <c r="N61" s="950" t="s">
        <v>32</v>
      </c>
      <c r="O61" s="950" t="s">
        <v>32</v>
      </c>
      <c r="P61" s="950" t="s">
        <v>32</v>
      </c>
      <c r="Q61" s="950" t="s">
        <v>32</v>
      </c>
      <c r="R61" s="950" t="s">
        <v>32</v>
      </c>
      <c r="S61" s="1039" t="s">
        <v>754</v>
      </c>
      <c r="T61" s="1040" t="s">
        <v>831</v>
      </c>
      <c r="U61" s="1039" t="s">
        <v>32</v>
      </c>
      <c r="V61" s="950"/>
      <c r="W61" s="358"/>
      <c r="X61" s="89"/>
      <c r="Y61" s="1048"/>
      <c r="AA61" s="1228"/>
    </row>
    <row r="62" spans="1:27" s="1" customFormat="1" ht="18" customHeight="1">
      <c r="A62" s="1077"/>
      <c r="B62" s="1471"/>
      <c r="C62" s="1045" t="s">
        <v>738</v>
      </c>
      <c r="D62" s="1045"/>
      <c r="E62" s="160"/>
      <c r="F62" s="1042"/>
      <c r="G62" s="1043"/>
      <c r="H62" s="1043"/>
      <c r="I62" s="1043"/>
      <c r="J62" s="1043"/>
      <c r="K62" s="1043"/>
      <c r="L62" s="1043"/>
      <c r="M62" s="1039" t="s">
        <v>32</v>
      </c>
      <c r="N62" s="1039" t="s">
        <v>32</v>
      </c>
      <c r="O62" s="1039" t="s">
        <v>32</v>
      </c>
      <c r="P62" s="1039" t="s">
        <v>747</v>
      </c>
      <c r="Q62" s="1039" t="s">
        <v>741</v>
      </c>
      <c r="R62" s="1039" t="s">
        <v>32</v>
      </c>
      <c r="S62" s="1039" t="s">
        <v>753</v>
      </c>
      <c r="T62" s="1039" t="s">
        <v>753</v>
      </c>
      <c r="U62" s="1039" t="s">
        <v>753</v>
      </c>
      <c r="V62" s="1002" t="s">
        <v>643</v>
      </c>
      <c r="W62" s="358"/>
      <c r="X62" s="89"/>
      <c r="Y62" s="1048"/>
      <c r="AA62" s="1228"/>
    </row>
    <row r="63" spans="1:27" s="1" customFormat="1" ht="18" customHeight="1">
      <c r="A63" s="1077"/>
      <c r="B63" s="1472"/>
      <c r="C63" s="1089" t="s">
        <v>739</v>
      </c>
      <c r="D63" s="1089"/>
      <c r="E63" s="174"/>
      <c r="F63" s="1091"/>
      <c r="G63" s="1101"/>
      <c r="H63" s="1101"/>
      <c r="I63" s="1101"/>
      <c r="J63" s="1101"/>
      <c r="K63" s="1101"/>
      <c r="L63" s="1101"/>
      <c r="M63" s="985" t="s">
        <v>32</v>
      </c>
      <c r="N63" s="985" t="s">
        <v>32</v>
      </c>
      <c r="O63" s="985" t="s">
        <v>32</v>
      </c>
      <c r="P63" s="1092" t="s">
        <v>32</v>
      </c>
      <c r="Q63" s="985" t="s">
        <v>32</v>
      </c>
      <c r="R63" s="985" t="s">
        <v>32</v>
      </c>
      <c r="S63" s="985" t="s">
        <v>755</v>
      </c>
      <c r="T63" s="1032" t="s">
        <v>832</v>
      </c>
      <c r="U63" s="985" t="s">
        <v>32</v>
      </c>
      <c r="V63" s="1194"/>
      <c r="W63" s="1091"/>
      <c r="X63" s="873"/>
      <c r="Y63" s="1102"/>
      <c r="AA63" s="1228"/>
    </row>
    <row r="64" spans="2:27" s="1" customFormat="1" ht="18" customHeight="1">
      <c r="B64" s="1471" t="s">
        <v>740</v>
      </c>
      <c r="C64" s="1076" t="s">
        <v>727</v>
      </c>
      <c r="D64" s="1044"/>
      <c r="E64" s="160"/>
      <c r="F64" s="1042"/>
      <c r="G64" s="1043"/>
      <c r="H64" s="1043"/>
      <c r="I64" s="1043"/>
      <c r="J64" s="1043"/>
      <c r="K64" s="1043"/>
      <c r="L64" s="1043"/>
      <c r="M64" s="360">
        <v>345</v>
      </c>
      <c r="N64" s="360">
        <v>340</v>
      </c>
      <c r="O64" s="360">
        <v>346</v>
      </c>
      <c r="P64" s="1047">
        <v>364</v>
      </c>
      <c r="Q64" s="360">
        <v>524</v>
      </c>
      <c r="R64" s="360">
        <v>553</v>
      </c>
      <c r="S64" s="360">
        <v>596</v>
      </c>
      <c r="T64" s="360">
        <v>614</v>
      </c>
      <c r="U64" s="360">
        <v>632</v>
      </c>
      <c r="V64" s="360">
        <v>645</v>
      </c>
      <c r="W64" s="940"/>
      <c r="X64" s="1095"/>
      <c r="Y64" s="1096" t="s">
        <v>63</v>
      </c>
      <c r="AA64" s="1228"/>
    </row>
    <row r="65" spans="2:27" s="1" customFormat="1" ht="18" customHeight="1">
      <c r="B65" s="1471"/>
      <c r="C65" s="1046" t="s">
        <v>728</v>
      </c>
      <c r="D65" s="1045"/>
      <c r="E65" s="160"/>
      <c r="F65" s="1042"/>
      <c r="G65" s="1043"/>
      <c r="H65" s="1043"/>
      <c r="I65" s="1043"/>
      <c r="J65" s="1043"/>
      <c r="K65" s="1043"/>
      <c r="L65" s="1043"/>
      <c r="M65" s="1039">
        <v>32</v>
      </c>
      <c r="N65" s="1039">
        <v>32</v>
      </c>
      <c r="O65" s="1039">
        <v>33</v>
      </c>
      <c r="P65" s="1041">
        <v>33</v>
      </c>
      <c r="Q65" s="1039">
        <v>39</v>
      </c>
      <c r="R65" s="1039">
        <v>41</v>
      </c>
      <c r="S65" s="1039">
        <v>42</v>
      </c>
      <c r="T65" s="1039">
        <v>42</v>
      </c>
      <c r="U65" s="1039">
        <v>42</v>
      </c>
      <c r="V65" s="1039">
        <v>43</v>
      </c>
      <c r="W65" s="1080"/>
      <c r="X65" s="1052"/>
      <c r="Y65" s="1457" t="s">
        <v>63</v>
      </c>
      <c r="AA65" s="1228"/>
    </row>
    <row r="66" spans="2:27" s="1" customFormat="1" ht="18" customHeight="1">
      <c r="B66" s="1466" t="s">
        <v>756</v>
      </c>
      <c r="C66" s="1107" t="s">
        <v>727</v>
      </c>
      <c r="D66" s="1097"/>
      <c r="E66" s="569"/>
      <c r="F66" s="1098"/>
      <c r="G66" s="1099"/>
      <c r="H66" s="1099"/>
      <c r="I66" s="1099"/>
      <c r="J66" s="1099"/>
      <c r="K66" s="1099"/>
      <c r="L66" s="1099"/>
      <c r="M66" s="988">
        <v>389</v>
      </c>
      <c r="N66" s="988">
        <v>386</v>
      </c>
      <c r="O66" s="988">
        <v>394</v>
      </c>
      <c r="P66" s="975">
        <v>399</v>
      </c>
      <c r="Q66" s="988">
        <v>406</v>
      </c>
      <c r="R66" s="988">
        <v>407</v>
      </c>
      <c r="S66" s="988">
        <v>354</v>
      </c>
      <c r="T66" s="1108" t="s">
        <v>798</v>
      </c>
      <c r="U66" s="988">
        <v>342</v>
      </c>
      <c r="V66" s="988">
        <v>320</v>
      </c>
      <c r="W66" s="1086"/>
      <c r="X66" s="1100"/>
      <c r="Y66" s="1456" t="s">
        <v>62</v>
      </c>
      <c r="AA66" s="1228"/>
    </row>
    <row r="67" spans="2:27" s="1" customFormat="1" ht="18" customHeight="1">
      <c r="B67" s="1467"/>
      <c r="C67" s="1049" t="s">
        <v>728</v>
      </c>
      <c r="D67" s="1036"/>
      <c r="E67" s="160"/>
      <c r="F67" s="1042"/>
      <c r="G67" s="1043"/>
      <c r="H67" s="1043"/>
      <c r="I67" s="1043"/>
      <c r="J67" s="1043"/>
      <c r="K67" s="1043"/>
      <c r="L67" s="1043"/>
      <c r="M67" s="950">
        <v>33</v>
      </c>
      <c r="N67" s="950">
        <v>33</v>
      </c>
      <c r="O67" s="950">
        <v>33</v>
      </c>
      <c r="P67" s="991">
        <v>34</v>
      </c>
      <c r="Q67" s="950">
        <v>32</v>
      </c>
      <c r="R67" s="950">
        <v>32</v>
      </c>
      <c r="S67" s="950">
        <v>31</v>
      </c>
      <c r="T67" s="358">
        <v>33</v>
      </c>
      <c r="U67" s="950">
        <v>30</v>
      </c>
      <c r="V67" s="950">
        <v>25</v>
      </c>
      <c r="W67" s="358"/>
      <c r="X67" s="89"/>
      <c r="Y67" s="1453" t="s">
        <v>62</v>
      </c>
      <c r="AA67" s="1228"/>
    </row>
    <row r="68" spans="2:27" s="1" customFormat="1" ht="18" customHeight="1">
      <c r="B68" s="1467"/>
      <c r="C68" s="1049" t="s">
        <v>757</v>
      </c>
      <c r="D68" s="1036"/>
      <c r="E68" s="160"/>
      <c r="F68" s="1042"/>
      <c r="G68" s="1043"/>
      <c r="H68" s="1043"/>
      <c r="I68" s="1043"/>
      <c r="J68" s="1043"/>
      <c r="K68" s="1043"/>
      <c r="L68" s="1043"/>
      <c r="M68" s="950" t="s">
        <v>32</v>
      </c>
      <c r="N68" s="950" t="s">
        <v>32</v>
      </c>
      <c r="O68" s="950" t="s">
        <v>32</v>
      </c>
      <c r="P68" s="991" t="s">
        <v>513</v>
      </c>
      <c r="Q68" s="950" t="s">
        <v>771</v>
      </c>
      <c r="R68" s="950" t="s">
        <v>771</v>
      </c>
      <c r="S68" s="950" t="s">
        <v>771</v>
      </c>
      <c r="T68" s="358" t="s">
        <v>510</v>
      </c>
      <c r="U68" s="950" t="s">
        <v>513</v>
      </c>
      <c r="V68" s="950" t="s">
        <v>32</v>
      </c>
      <c r="W68" s="358"/>
      <c r="X68" s="89"/>
      <c r="Y68" s="168"/>
      <c r="AA68" s="1228"/>
    </row>
    <row r="69" spans="2:27" s="1" customFormat="1" ht="18" customHeight="1">
      <c r="B69" s="1467"/>
      <c r="C69" s="1049" t="s">
        <v>758</v>
      </c>
      <c r="D69" s="1036"/>
      <c r="E69" s="160"/>
      <c r="F69" s="1042"/>
      <c r="G69" s="1043"/>
      <c r="H69" s="1043"/>
      <c r="I69" s="1043"/>
      <c r="J69" s="1043"/>
      <c r="K69" s="1043"/>
      <c r="L69" s="1043"/>
      <c r="M69" s="950" t="s">
        <v>32</v>
      </c>
      <c r="N69" s="950" t="s">
        <v>32</v>
      </c>
      <c r="O69" s="950" t="s">
        <v>32</v>
      </c>
      <c r="P69" s="1051" t="s">
        <v>32</v>
      </c>
      <c r="Q69" s="951" t="s">
        <v>32</v>
      </c>
      <c r="R69" s="951" t="s">
        <v>32</v>
      </c>
      <c r="S69" s="950" t="s">
        <v>32</v>
      </c>
      <c r="T69" s="358" t="s">
        <v>32</v>
      </c>
      <c r="U69" s="950" t="s">
        <v>32</v>
      </c>
      <c r="V69" s="950" t="s">
        <v>32</v>
      </c>
      <c r="W69" s="358"/>
      <c r="X69" s="89"/>
      <c r="Y69" s="1048"/>
      <c r="AA69" s="1228"/>
    </row>
    <row r="70" spans="2:27" s="1" customFormat="1" ht="18" customHeight="1">
      <c r="B70" s="1467"/>
      <c r="C70" s="1049" t="s">
        <v>508</v>
      </c>
      <c r="D70" s="1036"/>
      <c r="E70" s="160"/>
      <c r="F70" s="1042"/>
      <c r="G70" s="1043"/>
      <c r="H70" s="1043"/>
      <c r="I70" s="1043"/>
      <c r="J70" s="1043"/>
      <c r="K70" s="1043"/>
      <c r="L70" s="1043"/>
      <c r="M70" s="950">
        <v>192</v>
      </c>
      <c r="N70" s="950">
        <v>200</v>
      </c>
      <c r="O70" s="950">
        <v>190</v>
      </c>
      <c r="P70" s="991">
        <v>191</v>
      </c>
      <c r="Q70" s="950">
        <v>184</v>
      </c>
      <c r="R70" s="950">
        <v>183</v>
      </c>
      <c r="S70" s="950">
        <v>192</v>
      </c>
      <c r="T70" s="1037" t="s">
        <v>799</v>
      </c>
      <c r="U70" s="950">
        <v>199</v>
      </c>
      <c r="V70" s="950">
        <v>176</v>
      </c>
      <c r="W70" s="358"/>
      <c r="X70" s="89"/>
      <c r="Y70" s="1453" t="s">
        <v>62</v>
      </c>
      <c r="AA70" s="1228"/>
    </row>
    <row r="71" spans="2:27" s="1" customFormat="1" ht="18" customHeight="1">
      <c r="B71" s="1467"/>
      <c r="C71" s="1049" t="s">
        <v>759</v>
      </c>
      <c r="D71" s="1036"/>
      <c r="E71" s="160"/>
      <c r="F71" s="1042"/>
      <c r="G71" s="1043"/>
      <c r="H71" s="1043"/>
      <c r="I71" s="1043"/>
      <c r="J71" s="1043"/>
      <c r="K71" s="1043"/>
      <c r="L71" s="1043"/>
      <c r="M71" s="950">
        <v>22</v>
      </c>
      <c r="N71" s="950">
        <v>22</v>
      </c>
      <c r="O71" s="950">
        <v>21</v>
      </c>
      <c r="P71" s="991">
        <v>21</v>
      </c>
      <c r="Q71" s="950">
        <v>21</v>
      </c>
      <c r="R71" s="950">
        <v>21</v>
      </c>
      <c r="S71" s="950">
        <v>21</v>
      </c>
      <c r="T71" s="358">
        <v>22</v>
      </c>
      <c r="U71" s="950">
        <v>21</v>
      </c>
      <c r="V71" s="950">
        <v>19</v>
      </c>
      <c r="W71" s="358"/>
      <c r="X71" s="89"/>
      <c r="Y71" s="1454" t="s">
        <v>62</v>
      </c>
      <c r="AA71" s="1228"/>
    </row>
    <row r="72" spans="2:27" s="1" customFormat="1" ht="18" customHeight="1">
      <c r="B72" s="1467"/>
      <c r="C72" s="1049" t="s">
        <v>760</v>
      </c>
      <c r="D72" s="1036"/>
      <c r="E72" s="160"/>
      <c r="F72" s="1042"/>
      <c r="G72" s="1043"/>
      <c r="H72" s="1043"/>
      <c r="I72" s="1043"/>
      <c r="J72" s="1043"/>
      <c r="K72" s="1043"/>
      <c r="L72" s="1043"/>
      <c r="M72" s="950" t="s">
        <v>32</v>
      </c>
      <c r="N72" s="950">
        <v>295</v>
      </c>
      <c r="O72" s="950" t="s">
        <v>32</v>
      </c>
      <c r="P72" s="991" t="s">
        <v>513</v>
      </c>
      <c r="Q72" s="950" t="s">
        <v>510</v>
      </c>
      <c r="R72" s="950" t="s">
        <v>772</v>
      </c>
      <c r="S72" s="950" t="s">
        <v>32</v>
      </c>
      <c r="T72" s="358" t="s">
        <v>32</v>
      </c>
      <c r="U72" s="950" t="s">
        <v>32</v>
      </c>
      <c r="V72" s="950" t="s">
        <v>32</v>
      </c>
      <c r="W72" s="358"/>
      <c r="X72" s="89"/>
      <c r="Y72" s="1050"/>
      <c r="AA72" s="1228"/>
    </row>
    <row r="73" spans="2:27" s="1" customFormat="1" ht="18" customHeight="1">
      <c r="B73" s="1467"/>
      <c r="C73" s="1036" t="s">
        <v>761</v>
      </c>
      <c r="D73" s="1036"/>
      <c r="E73" s="160"/>
      <c r="F73" s="1042"/>
      <c r="G73" s="1043"/>
      <c r="H73" s="1043"/>
      <c r="I73" s="1043"/>
      <c r="J73" s="1043"/>
      <c r="K73" s="1043"/>
      <c r="L73" s="1043"/>
      <c r="M73" s="950" t="s">
        <v>32</v>
      </c>
      <c r="N73" s="950">
        <v>41</v>
      </c>
      <c r="O73" s="950" t="s">
        <v>32</v>
      </c>
      <c r="P73" s="991" t="s">
        <v>32</v>
      </c>
      <c r="Q73" s="951" t="s">
        <v>32</v>
      </c>
      <c r="R73" s="951" t="s">
        <v>32</v>
      </c>
      <c r="S73" s="950" t="s">
        <v>32</v>
      </c>
      <c r="T73" s="358" t="s">
        <v>32</v>
      </c>
      <c r="U73" s="950" t="s">
        <v>32</v>
      </c>
      <c r="V73" s="950" t="s">
        <v>32</v>
      </c>
      <c r="W73" s="358"/>
      <c r="X73" s="89"/>
      <c r="Y73" s="1048"/>
      <c r="AA73" s="1228"/>
    </row>
    <row r="74" spans="2:27" s="1" customFormat="1" ht="18" customHeight="1">
      <c r="B74" s="1467"/>
      <c r="C74" s="1049" t="s">
        <v>729</v>
      </c>
      <c r="D74" s="1036"/>
      <c r="E74" s="160"/>
      <c r="F74" s="1042"/>
      <c r="G74" s="1043"/>
      <c r="H74" s="1043"/>
      <c r="I74" s="1043"/>
      <c r="J74" s="1043"/>
      <c r="K74" s="1043"/>
      <c r="L74" s="1043"/>
      <c r="M74" s="950" t="s">
        <v>32</v>
      </c>
      <c r="N74" s="950" t="s">
        <v>32</v>
      </c>
      <c r="O74" s="950" t="s">
        <v>32</v>
      </c>
      <c r="P74" s="991" t="s">
        <v>32</v>
      </c>
      <c r="Q74" s="950" t="s">
        <v>513</v>
      </c>
      <c r="R74" s="950">
        <v>187</v>
      </c>
      <c r="S74" s="950">
        <v>196</v>
      </c>
      <c r="T74" s="1037" t="s">
        <v>800</v>
      </c>
      <c r="U74" s="950">
        <v>201</v>
      </c>
      <c r="V74" s="950">
        <v>169</v>
      </c>
      <c r="W74" s="358"/>
      <c r="X74" s="89"/>
      <c r="Y74" s="1453" t="s">
        <v>62</v>
      </c>
      <c r="AA74" s="1228"/>
    </row>
    <row r="75" spans="2:27" s="1" customFormat="1" ht="18" customHeight="1">
      <c r="B75" s="1467"/>
      <c r="C75" s="1036" t="s">
        <v>730</v>
      </c>
      <c r="D75" s="1036"/>
      <c r="E75" s="160"/>
      <c r="F75" s="1042"/>
      <c r="G75" s="1043"/>
      <c r="H75" s="1043"/>
      <c r="I75" s="1043"/>
      <c r="J75" s="1043"/>
      <c r="K75" s="1043"/>
      <c r="L75" s="1043"/>
      <c r="M75" s="950" t="s">
        <v>32</v>
      </c>
      <c r="N75" s="950" t="s">
        <v>32</v>
      </c>
      <c r="O75" s="950" t="s">
        <v>32</v>
      </c>
      <c r="P75" s="991" t="s">
        <v>32</v>
      </c>
      <c r="Q75" s="951" t="s">
        <v>32</v>
      </c>
      <c r="R75" s="951">
        <v>20</v>
      </c>
      <c r="S75" s="950">
        <v>21</v>
      </c>
      <c r="T75" s="358">
        <v>22</v>
      </c>
      <c r="U75" s="950">
        <v>20</v>
      </c>
      <c r="V75" s="950">
        <v>19</v>
      </c>
      <c r="W75" s="358"/>
      <c r="X75" s="89"/>
      <c r="Y75" s="1453" t="s">
        <v>62</v>
      </c>
      <c r="AA75" s="1228"/>
    </row>
    <row r="76" spans="2:27" s="1" customFormat="1" ht="18" customHeight="1">
      <c r="B76" s="1467"/>
      <c r="C76" s="1049" t="s">
        <v>762</v>
      </c>
      <c r="D76" s="1036"/>
      <c r="E76" s="160"/>
      <c r="F76" s="1042"/>
      <c r="G76" s="1043"/>
      <c r="H76" s="1043"/>
      <c r="I76" s="1043"/>
      <c r="J76" s="1043"/>
      <c r="K76" s="1043"/>
      <c r="L76" s="1043"/>
      <c r="M76" s="950" t="s">
        <v>32</v>
      </c>
      <c r="N76" s="950" t="s">
        <v>32</v>
      </c>
      <c r="O76" s="950" t="s">
        <v>32</v>
      </c>
      <c r="P76" s="991" t="s">
        <v>32</v>
      </c>
      <c r="Q76" s="950" t="s">
        <v>32</v>
      </c>
      <c r="R76" s="950">
        <v>171</v>
      </c>
      <c r="S76" s="950">
        <v>197</v>
      </c>
      <c r="T76" s="1037" t="s">
        <v>801</v>
      </c>
      <c r="U76" s="950">
        <v>194</v>
      </c>
      <c r="V76" s="950">
        <v>164</v>
      </c>
      <c r="W76" s="358"/>
      <c r="X76" s="89"/>
      <c r="Y76" s="1453" t="s">
        <v>62</v>
      </c>
      <c r="AA76" s="1228"/>
    </row>
    <row r="77" spans="2:27" s="1" customFormat="1" ht="18" customHeight="1">
      <c r="B77" s="1467"/>
      <c r="C77" s="1049" t="s">
        <v>763</v>
      </c>
      <c r="D77" s="1036"/>
      <c r="E77" s="160"/>
      <c r="F77" s="1042"/>
      <c r="G77" s="1043"/>
      <c r="H77" s="1043"/>
      <c r="I77" s="1043"/>
      <c r="J77" s="1043"/>
      <c r="K77" s="1043"/>
      <c r="L77" s="1043"/>
      <c r="M77" s="950" t="s">
        <v>32</v>
      </c>
      <c r="N77" s="950" t="s">
        <v>32</v>
      </c>
      <c r="O77" s="950" t="s">
        <v>32</v>
      </c>
      <c r="P77" s="991" t="s">
        <v>32</v>
      </c>
      <c r="Q77" s="950" t="s">
        <v>32</v>
      </c>
      <c r="R77" s="950">
        <v>18</v>
      </c>
      <c r="S77" s="950">
        <v>18</v>
      </c>
      <c r="T77" s="1037" t="s">
        <v>802</v>
      </c>
      <c r="U77" s="950">
        <v>16</v>
      </c>
      <c r="V77" s="950">
        <v>15</v>
      </c>
      <c r="W77" s="358"/>
      <c r="X77" s="89"/>
      <c r="Y77" s="1453" t="s">
        <v>62</v>
      </c>
      <c r="AA77" s="1228"/>
    </row>
    <row r="78" spans="2:27" s="1" customFormat="1" ht="18" customHeight="1">
      <c r="B78" s="1467"/>
      <c r="C78" s="1049" t="s">
        <v>764</v>
      </c>
      <c r="D78" s="1036"/>
      <c r="E78" s="160"/>
      <c r="F78" s="1042"/>
      <c r="G78" s="1043"/>
      <c r="H78" s="1043"/>
      <c r="I78" s="1043"/>
      <c r="J78" s="1043"/>
      <c r="K78" s="1043"/>
      <c r="L78" s="1043"/>
      <c r="M78" s="950" t="s">
        <v>32</v>
      </c>
      <c r="N78" s="950" t="s">
        <v>32</v>
      </c>
      <c r="O78" s="950" t="s">
        <v>32</v>
      </c>
      <c r="P78" s="991" t="s">
        <v>513</v>
      </c>
      <c r="Q78" s="950" t="s">
        <v>513</v>
      </c>
      <c r="R78" s="950" t="s">
        <v>513</v>
      </c>
      <c r="S78" s="950" t="s">
        <v>513</v>
      </c>
      <c r="T78" s="358" t="s">
        <v>32</v>
      </c>
      <c r="U78" s="950" t="s">
        <v>510</v>
      </c>
      <c r="V78" s="950" t="s">
        <v>32</v>
      </c>
      <c r="W78" s="358"/>
      <c r="X78" s="89"/>
      <c r="Y78" s="1455"/>
      <c r="AA78" s="1228"/>
    </row>
    <row r="79" spans="2:27" s="1" customFormat="1" ht="18" customHeight="1">
      <c r="B79" s="1467"/>
      <c r="C79" s="1036" t="s">
        <v>765</v>
      </c>
      <c r="D79" s="1036"/>
      <c r="E79" s="160"/>
      <c r="F79" s="1042"/>
      <c r="G79" s="1043"/>
      <c r="H79" s="1043"/>
      <c r="I79" s="1043"/>
      <c r="J79" s="1043"/>
      <c r="K79" s="1043"/>
      <c r="L79" s="1043"/>
      <c r="M79" s="950" t="s">
        <v>32</v>
      </c>
      <c r="N79" s="950" t="s">
        <v>32</v>
      </c>
      <c r="O79" s="950" t="s">
        <v>32</v>
      </c>
      <c r="P79" s="991" t="s">
        <v>32</v>
      </c>
      <c r="Q79" s="950" t="s">
        <v>32</v>
      </c>
      <c r="R79" s="950" t="s">
        <v>32</v>
      </c>
      <c r="S79" s="950" t="s">
        <v>32</v>
      </c>
      <c r="T79" s="358" t="s">
        <v>32</v>
      </c>
      <c r="U79" s="950" t="s">
        <v>32</v>
      </c>
      <c r="V79" s="950" t="s">
        <v>32</v>
      </c>
      <c r="W79" s="358"/>
      <c r="X79" s="89"/>
      <c r="Y79" s="1053"/>
      <c r="AA79" s="1228"/>
    </row>
    <row r="80" spans="2:27" s="1" customFormat="1" ht="18" customHeight="1">
      <c r="B80" s="1467"/>
      <c r="C80" s="1049" t="s">
        <v>766</v>
      </c>
      <c r="D80" s="1036"/>
      <c r="E80" s="160"/>
      <c r="F80" s="1042"/>
      <c r="G80" s="1043"/>
      <c r="H80" s="1043"/>
      <c r="I80" s="1043"/>
      <c r="J80" s="1043"/>
      <c r="K80" s="1043"/>
      <c r="L80" s="1043"/>
      <c r="M80" s="950" t="s">
        <v>32</v>
      </c>
      <c r="N80" s="950" t="s">
        <v>32</v>
      </c>
      <c r="O80" s="950" t="s">
        <v>32</v>
      </c>
      <c r="P80" s="991" t="s">
        <v>32</v>
      </c>
      <c r="Q80" s="950" t="s">
        <v>32</v>
      </c>
      <c r="R80" s="950" t="s">
        <v>513</v>
      </c>
      <c r="S80" s="950" t="s">
        <v>510</v>
      </c>
      <c r="T80" s="358" t="s">
        <v>32</v>
      </c>
      <c r="U80" s="950" t="s">
        <v>32</v>
      </c>
      <c r="V80" s="950" t="s">
        <v>772</v>
      </c>
      <c r="W80" s="358"/>
      <c r="X80" s="89"/>
      <c r="Y80" s="1038" t="s">
        <v>63</v>
      </c>
      <c r="AA80" s="1228"/>
    </row>
    <row r="81" spans="2:27" s="1" customFormat="1" ht="18" customHeight="1">
      <c r="B81" s="1468"/>
      <c r="C81" s="1089" t="s">
        <v>767</v>
      </c>
      <c r="D81" s="1089"/>
      <c r="E81" s="174"/>
      <c r="F81" s="1091"/>
      <c r="G81" s="1101"/>
      <c r="H81" s="1101"/>
      <c r="I81" s="1101"/>
      <c r="J81" s="1101"/>
      <c r="K81" s="1101"/>
      <c r="L81" s="1101"/>
      <c r="M81" s="985" t="s">
        <v>32</v>
      </c>
      <c r="N81" s="985" t="s">
        <v>32</v>
      </c>
      <c r="O81" s="985" t="s">
        <v>32</v>
      </c>
      <c r="P81" s="1092" t="s">
        <v>32</v>
      </c>
      <c r="Q81" s="985" t="s">
        <v>32</v>
      </c>
      <c r="R81" s="985" t="s">
        <v>32</v>
      </c>
      <c r="S81" s="985" t="s">
        <v>32</v>
      </c>
      <c r="T81" s="953" t="s">
        <v>32</v>
      </c>
      <c r="U81" s="985" t="s">
        <v>32</v>
      </c>
      <c r="V81" s="985" t="s">
        <v>32</v>
      </c>
      <c r="W81" s="953"/>
      <c r="X81" s="1109"/>
      <c r="Y81" s="1110"/>
      <c r="AA81" s="1228"/>
    </row>
    <row r="82" spans="2:27" s="1" customFormat="1" ht="18" customHeight="1">
      <c r="B82" s="1103" t="s">
        <v>768</v>
      </c>
      <c r="C82" s="1104" t="s">
        <v>769</v>
      </c>
      <c r="D82" s="1105" t="s">
        <v>770</v>
      </c>
      <c r="E82" s="160"/>
      <c r="F82" s="1042"/>
      <c r="G82" s="1043"/>
      <c r="H82" s="1043"/>
      <c r="I82" s="1043"/>
      <c r="J82" s="1043"/>
      <c r="K82" s="1043"/>
      <c r="L82" s="1043"/>
      <c r="M82" s="1106"/>
      <c r="N82" s="1106">
        <v>193</v>
      </c>
      <c r="O82" s="1106">
        <v>214</v>
      </c>
      <c r="P82" s="1106">
        <v>312</v>
      </c>
      <c r="Q82" s="1106">
        <v>265</v>
      </c>
      <c r="R82" s="1106">
        <v>219</v>
      </c>
      <c r="S82" s="1106">
        <v>223</v>
      </c>
      <c r="T82" s="1106">
        <v>215</v>
      </c>
      <c r="U82" s="1106">
        <v>291</v>
      </c>
      <c r="V82" s="1106">
        <v>427</v>
      </c>
      <c r="W82" s="758"/>
      <c r="X82" s="50"/>
      <c r="Y82" s="1038" t="s">
        <v>63</v>
      </c>
      <c r="AA82" s="1228"/>
    </row>
    <row r="83" spans="2:27" s="1" customFormat="1" ht="18" customHeight="1">
      <c r="B83" s="1103"/>
      <c r="C83" s="200" t="s">
        <v>757</v>
      </c>
      <c r="D83" s="1188"/>
      <c r="E83" s="946"/>
      <c r="F83" s="358"/>
      <c r="G83" s="980"/>
      <c r="H83" s="980"/>
      <c r="I83" s="980"/>
      <c r="J83" s="980"/>
      <c r="K83" s="980"/>
      <c r="L83" s="980"/>
      <c r="M83" s="1189"/>
      <c r="N83" s="1189"/>
      <c r="O83" s="1189"/>
      <c r="P83" s="1189"/>
      <c r="Q83" s="1189"/>
      <c r="R83" s="1189"/>
      <c r="S83" s="1189"/>
      <c r="T83" s="1189">
        <v>89</v>
      </c>
      <c r="U83" s="1189"/>
      <c r="V83" s="1189" t="s">
        <v>32</v>
      </c>
      <c r="W83" s="1427"/>
      <c r="X83" s="89"/>
      <c r="Y83" s="1190"/>
      <c r="AA83" s="1228"/>
    </row>
    <row r="84" spans="2:27" s="1" customFormat="1" ht="18" customHeight="1">
      <c r="B84" s="1187"/>
      <c r="C84" s="200" t="s">
        <v>775</v>
      </c>
      <c r="D84" s="1105"/>
      <c r="E84" s="160"/>
      <c r="F84" s="1042"/>
      <c r="G84" s="1043"/>
      <c r="H84" s="1043"/>
      <c r="I84" s="1043"/>
      <c r="J84" s="1043"/>
      <c r="K84" s="1043"/>
      <c r="L84" s="1043"/>
      <c r="M84" s="1106"/>
      <c r="N84" s="1106">
        <v>102</v>
      </c>
      <c r="O84" s="1106">
        <v>147</v>
      </c>
      <c r="P84" s="1106">
        <v>207</v>
      </c>
      <c r="Q84" s="1106">
        <v>223</v>
      </c>
      <c r="R84" s="1106">
        <v>192</v>
      </c>
      <c r="S84" s="1106">
        <v>212</v>
      </c>
      <c r="T84" s="1106">
        <v>235</v>
      </c>
      <c r="U84" s="1106">
        <v>247</v>
      </c>
      <c r="V84" s="1106" t="s">
        <v>32</v>
      </c>
      <c r="W84" s="758"/>
      <c r="X84" s="50"/>
      <c r="Y84" s="1038"/>
      <c r="AA84" s="1228"/>
    </row>
    <row r="85" spans="2:27" s="1" customFormat="1" ht="28.8">
      <c r="B85" s="1111" t="s">
        <v>61</v>
      </c>
      <c r="C85" s="1112"/>
      <c r="D85" s="1112"/>
      <c r="E85" s="1112"/>
      <c r="F85" s="1113"/>
      <c r="G85" s="1114" t="s">
        <v>64</v>
      </c>
      <c r="H85" s="1114"/>
      <c r="I85" s="1114" t="s">
        <v>65</v>
      </c>
      <c r="J85" s="1114"/>
      <c r="K85" s="1114" t="s">
        <v>66</v>
      </c>
      <c r="L85" s="1114"/>
      <c r="M85" s="1115">
        <v>41791</v>
      </c>
      <c r="N85" s="1115"/>
      <c r="O85" s="1115"/>
      <c r="P85" s="1115"/>
      <c r="Q85" s="1115"/>
      <c r="R85" s="1115"/>
      <c r="S85" s="1115"/>
      <c r="T85" s="1115"/>
      <c r="U85" s="1115"/>
      <c r="V85" s="1115"/>
      <c r="W85" s="1115"/>
      <c r="X85" s="1112"/>
      <c r="Y85" s="1116"/>
      <c r="AA85" s="1228"/>
    </row>
    <row r="86" spans="6:27" s="1" customFormat="1" ht="9" customHeight="1">
      <c r="F86" s="4"/>
      <c r="G86" s="4"/>
      <c r="H86" s="4"/>
      <c r="I86" s="4"/>
      <c r="J86" s="4"/>
      <c r="K86" s="4"/>
      <c r="L86" s="4"/>
      <c r="M86" s="4"/>
      <c r="N86" s="4"/>
      <c r="O86" s="4"/>
      <c r="P86" s="4"/>
      <c r="Q86" s="4"/>
      <c r="R86" s="4"/>
      <c r="S86" s="4"/>
      <c r="T86" s="4"/>
      <c r="U86" s="4"/>
      <c r="V86" s="4"/>
      <c r="W86" s="4"/>
      <c r="Y86" s="13"/>
      <c r="AA86" s="1228"/>
    </row>
    <row r="87" spans="2:27" s="1" customFormat="1" customHeight="1">
      <c r="B87" s="1" t="s">
        <v>1043</v>
      </c>
      <c r="F87" s="4"/>
      <c r="G87" s="4"/>
      <c r="H87" s="4"/>
      <c r="I87" s="4"/>
      <c r="J87" s="4"/>
      <c r="K87" s="4"/>
      <c r="L87" s="4"/>
      <c r="M87" s="4"/>
      <c r="N87" s="4"/>
      <c r="O87" s="4"/>
      <c r="P87" s="4"/>
      <c r="Q87" s="4"/>
      <c r="R87" s="4"/>
      <c r="S87" s="4"/>
      <c r="T87" s="4"/>
      <c r="U87" s="4"/>
      <c r="V87" s="4"/>
      <c r="W87" s="4"/>
      <c r="Y87" s="13"/>
      <c r="AA87" s="1228"/>
    </row>
    <row r="88" spans="2:2">
      <c r="B88" s="35" t="s">
        <v>178</v>
      </c>
    </row>
    <row r="89" spans="2:2">
      <c r="B89" s="35" t="s">
        <v>176</v>
      </c>
    </row>
    <row r="90" spans="2:2">
      <c r="B90" s="39" t="s">
        <v>181</v>
      </c>
    </row>
  </sheetData>
  <mergeCells count="13">
    <mergeCell ref="Y15:Y16"/>
    <mergeCell ref="M17:T17"/>
    <mergeCell ref="G34:K34"/>
    <mergeCell ref="B50:B63"/>
    <mergeCell ref="B64:B65"/>
    <mergeCell ref="B66:B81"/>
    <mergeCell ref="M9:T9"/>
    <mergeCell ref="M11:T11"/>
    <mergeCell ref="N22:U22"/>
    <mergeCell ref="N26:U26"/>
    <mergeCell ref="N27:U27"/>
    <mergeCell ref="N43:V44"/>
    <mergeCell ref="M16:T16"/>
  </mergeCells>
  <pageMargins left="0.70866141732283472" right="0.70866141732283472" top="0.55118110236220474" bottom="0.55118110236220474" header="0.31496062992125984" footer="0.31496062992125984"/>
  <pageSetup paperSize="9" scale="72" orientation="landscape"/>
  <headerFooter scaleWithDoc="1" alignWithMargins="1" differentFirst="0" differentOddEven="0">
    <oddHeader>&amp;CSt George's Planning Office</oddHeader>
    <oddFooter>&amp;C&amp;Z&amp;F</oddFooter>
  </headerFooter>
  <legacyDrawing r:id="rId2"/>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F18"/>
  <sheetViews>
    <sheetView view="normal" workbookViewId="0">
      <selection pane="topLeft" activeCell="A14" sqref="A14:A18"/>
    </sheetView>
  </sheetViews>
  <sheetFormatPr defaultColWidth="9.109375" defaultRowHeight="14.4"/>
  <cols>
    <col min="1" max="1" width="30.00390625" style="123" customWidth="1"/>
    <col min="2" max="2" width="27.875" style="123" customWidth="1"/>
    <col min="3" max="3" width="26.125" style="123" customWidth="1"/>
    <col min="4" max="4" width="64.125" style="123" hidden="1" customWidth="1"/>
    <col min="5" max="16384" width="9.125" style="123" customWidth="1"/>
  </cols>
  <sheetData>
    <row r="1" spans="1:4">
      <c r="A1" s="443" t="s">
        <v>396</v>
      </c>
      <c r="B1" s="456" t="s">
        <v>90</v>
      </c>
      <c r="C1" s="444" t="s">
        <v>397</v>
      </c>
      <c r="D1" s="450" t="s">
        <v>398</v>
      </c>
    </row>
    <row r="2" spans="1:4">
      <c r="A2" s="1493" t="s">
        <v>538</v>
      </c>
      <c r="B2" s="445" t="s">
        <v>401</v>
      </c>
      <c r="C2" s="123" t="s">
        <v>404</v>
      </c>
      <c r="D2" s="451" t="s">
        <v>214</v>
      </c>
    </row>
    <row r="3" spans="1:6">
      <c r="A3" s="1494"/>
      <c r="B3" s="446" t="s">
        <v>399</v>
      </c>
      <c r="C3" s="1497" t="s">
        <v>400</v>
      </c>
      <c r="D3" s="756" t="s">
        <v>542</v>
      </c>
      <c r="F3" s="123" t="s">
        <v>541</v>
      </c>
    </row>
    <row r="4" spans="1:4">
      <c r="A4" s="1494"/>
      <c r="B4" s="446" t="s">
        <v>402</v>
      </c>
      <c r="C4" s="1497"/>
      <c r="D4" s="451" t="s">
        <v>539</v>
      </c>
    </row>
    <row r="5" spans="1:4">
      <c r="A5" s="1495"/>
      <c r="B5" s="446" t="s">
        <v>403</v>
      </c>
      <c r="C5" s="1497"/>
      <c r="D5" s="451" t="s">
        <v>540</v>
      </c>
    </row>
    <row r="6" spans="1:4">
      <c r="A6" s="1493" t="s">
        <v>666</v>
      </c>
      <c r="B6" s="445" t="s">
        <v>405</v>
      </c>
      <c r="C6" s="1498" t="s">
        <v>400</v>
      </c>
      <c r="D6" s="452" t="s">
        <v>480</v>
      </c>
    </row>
    <row r="7" spans="1:4">
      <c r="A7" s="1494"/>
      <c r="B7" s="446" t="s">
        <v>406</v>
      </c>
      <c r="C7" s="1497"/>
      <c r="D7" s="451" t="s">
        <v>481</v>
      </c>
    </row>
    <row r="8" spans="1:4">
      <c r="A8" s="1494"/>
      <c r="B8" s="446" t="s">
        <v>407</v>
      </c>
      <c r="C8" s="1497"/>
      <c r="D8" s="451" t="s">
        <v>482</v>
      </c>
    </row>
    <row r="9" spans="1:4">
      <c r="A9" s="1494"/>
      <c r="B9" s="446" t="s">
        <v>408</v>
      </c>
      <c r="C9" s="1497" t="s">
        <v>413</v>
      </c>
      <c r="D9" s="451" t="s">
        <v>483</v>
      </c>
    </row>
    <row r="10" spans="1:4">
      <c r="A10" s="1494"/>
      <c r="B10" s="446" t="s">
        <v>93</v>
      </c>
      <c r="C10" s="1497"/>
      <c r="D10" s="451" t="s">
        <v>484</v>
      </c>
    </row>
    <row r="11" spans="1:4">
      <c r="A11" s="1494"/>
      <c r="B11" s="446" t="s">
        <v>409</v>
      </c>
      <c r="C11" s="1497" t="s">
        <v>400</v>
      </c>
      <c r="D11" s="451" t="s">
        <v>414</v>
      </c>
    </row>
    <row r="12" spans="1:4">
      <c r="A12" s="1494"/>
      <c r="B12" s="446" t="s">
        <v>410</v>
      </c>
      <c r="C12" s="1497"/>
      <c r="D12" s="451" t="s">
        <v>485</v>
      </c>
    </row>
    <row r="13" spans="1:4">
      <c r="A13" s="1495"/>
      <c r="B13" s="447" t="s">
        <v>411</v>
      </c>
      <c r="C13" s="1499"/>
      <c r="D13" s="453" t="s">
        <v>486</v>
      </c>
    </row>
    <row r="14" spans="1:4">
      <c r="A14" s="1493" t="s">
        <v>603</v>
      </c>
      <c r="B14" s="446" t="s">
        <v>412</v>
      </c>
      <c r="C14" s="123" t="s">
        <v>404</v>
      </c>
      <c r="D14" s="451" t="s">
        <v>214</v>
      </c>
    </row>
    <row r="15" spans="1:4">
      <c r="A15" s="1494"/>
      <c r="B15" s="446" t="s">
        <v>67</v>
      </c>
      <c r="C15" s="137" t="s">
        <v>400</v>
      </c>
      <c r="D15" s="451" t="s">
        <v>417</v>
      </c>
    </row>
    <row r="16" spans="1:4" ht="30" customHeight="1">
      <c r="A16" s="1494"/>
      <c r="B16" s="449" t="s">
        <v>415</v>
      </c>
      <c r="C16" s="137"/>
      <c r="D16" s="454" t="s">
        <v>418</v>
      </c>
    </row>
    <row r="17" spans="1:4">
      <c r="A17" s="1494"/>
      <c r="B17" s="446" t="s">
        <v>416</v>
      </c>
      <c r="C17" s="137"/>
      <c r="D17" s="451" t="s">
        <v>419</v>
      </c>
    </row>
    <row r="18" spans="1:4" ht="15" thickBot="1">
      <c r="A18" s="1496"/>
      <c r="B18" s="448" t="s">
        <v>403</v>
      </c>
      <c r="C18" s="1500"/>
      <c r="D18" s="455" t="s">
        <v>414</v>
      </c>
    </row>
  </sheetData>
  <mergeCells count="8">
    <mergeCell ref="A2:A5"/>
    <mergeCell ref="A6:A13"/>
    <mergeCell ref="A14:A18"/>
    <mergeCell ref="C3:C5"/>
    <mergeCell ref="C9:C10"/>
    <mergeCell ref="C6:C8"/>
    <mergeCell ref="C11:C13"/>
    <mergeCell ref="C15:C18"/>
  </mergeCells>
  <pageMargins left="0.7" right="0.7" top="0.75" bottom="0.75" header="0.3" footer="0.3"/>
  <headerFooter scaleWithDoc="1" alignWithMargins="0" differentFirst="0" differentOddEven="0"/>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W16"/>
  <sheetViews>
    <sheetView showGridLines="0" view="normal" workbookViewId="0">
      <selection pane="topLeft" activeCell="C30" sqref="C30"/>
    </sheetView>
  </sheetViews>
  <sheetFormatPr defaultRowHeight="15.6"/>
  <cols>
    <col min="1" max="1" width="32.125" customWidth="1"/>
    <col min="2" max="2" width="31.625" customWidth="1"/>
    <col min="3" max="3" width="41.00390625" customWidth="1"/>
    <col min="4" max="4" width="9.50390625" hidden="1" customWidth="1"/>
    <col min="5" max="5" width="0" hidden="1" customWidth="1"/>
    <col min="6" max="6" width="10.625" hidden="1" customWidth="1"/>
    <col min="7" max="7" width="0" hidden="1" customWidth="1"/>
    <col min="8" max="8" width="10.625" hidden="1" customWidth="1"/>
    <col min="9" max="9" width="0" hidden="1" customWidth="1"/>
    <col min="10" max="10" width="10.625" hidden="1" customWidth="1"/>
    <col min="11" max="11" width="0" hidden="1" customWidth="1"/>
    <col min="12" max="15" width="10.625" customWidth="1"/>
    <col min="16" max="16" width="10.625" hidden="1" customWidth="1"/>
    <col min="17" max="18" width="10.625" customWidth="1"/>
    <col min="19" max="19" width="1.49609375" customWidth="1"/>
    <col min="20" max="20" width="7.50390625" style="14" customWidth="1"/>
  </cols>
  <sheetData>
    <row r="1" spans="1:21" s="1" customFormat="1" ht="31.5" customHeight="1">
      <c r="A1" s="145" t="s">
        <v>271</v>
      </c>
      <c r="B1" s="441"/>
      <c r="C1" s="441"/>
      <c r="D1" s="441"/>
      <c r="E1" s="441"/>
      <c r="F1" s="441"/>
      <c r="G1" s="441"/>
      <c r="H1" s="441"/>
      <c r="I1" s="441"/>
      <c r="J1" s="441"/>
      <c r="K1" s="441"/>
      <c r="L1" s="441"/>
      <c r="M1" s="441"/>
      <c r="N1" s="441"/>
      <c r="O1" s="441"/>
      <c r="P1" s="441"/>
      <c r="Q1" s="441"/>
      <c r="R1" s="441"/>
      <c r="S1" s="146"/>
      <c r="T1" s="147"/>
      <c r="U1" s="34"/>
    </row>
    <row r="2" spans="1:21" s="1" customFormat="1" ht="31.5" customHeight="1">
      <c r="A2" s="145" t="s">
        <v>271</v>
      </c>
      <c r="B2" s="441"/>
      <c r="C2" s="441"/>
      <c r="D2" s="441"/>
      <c r="E2" s="441"/>
      <c r="F2" s="441"/>
      <c r="G2" s="441"/>
      <c r="H2" s="441"/>
      <c r="I2" s="441"/>
      <c r="J2" s="441"/>
      <c r="K2" s="441"/>
      <c r="L2" s="441"/>
      <c r="M2" s="441"/>
      <c r="N2" s="441"/>
      <c r="O2" s="441"/>
      <c r="P2" s="441"/>
      <c r="Q2" s="441"/>
      <c r="R2" s="441"/>
      <c r="S2" s="146"/>
      <c r="T2" s="147"/>
      <c r="U2" s="34"/>
    </row>
    <row r="3" spans="1:20" s="11" customFormat="1" ht="15.75" customHeight="1">
      <c r="A3" s="98" t="s">
        <v>37</v>
      </c>
      <c r="B3" s="97" t="s">
        <v>8</v>
      </c>
      <c r="C3" s="97" t="s">
        <v>162</v>
      </c>
      <c r="D3" s="98" t="s">
        <v>0</v>
      </c>
      <c r="E3" s="99" t="s">
        <v>0</v>
      </c>
      <c r="F3" s="99"/>
      <c r="G3" s="99" t="s">
        <v>0</v>
      </c>
      <c r="H3" s="99"/>
      <c r="I3" s="99" t="s">
        <v>0</v>
      </c>
      <c r="J3" s="99"/>
      <c r="K3" s="99" t="s">
        <v>0</v>
      </c>
      <c r="L3" s="99"/>
      <c r="M3" s="99"/>
      <c r="N3" s="99"/>
      <c r="O3" s="99"/>
      <c r="P3" s="99"/>
      <c r="Q3" s="99"/>
      <c r="R3" s="99"/>
      <c r="T3" s="150"/>
    </row>
    <row r="4" spans="1:20" s="5" customFormat="1" ht="23.25" customHeight="1" thickBot="1">
      <c r="A4" s="101"/>
      <c r="B4" s="100"/>
      <c r="C4" s="100"/>
      <c r="D4" s="101"/>
      <c r="E4" s="101"/>
      <c r="F4" s="100">
        <v>2011</v>
      </c>
      <c r="G4" s="100"/>
      <c r="H4" s="100">
        <v>2012</v>
      </c>
      <c r="I4" s="100"/>
      <c r="J4" s="100">
        <v>2013</v>
      </c>
      <c r="K4" s="100"/>
      <c r="L4" s="100">
        <v>2014</v>
      </c>
      <c r="M4" s="100">
        <v>2015</v>
      </c>
      <c r="N4" s="100">
        <v>2016</v>
      </c>
      <c r="O4" s="100">
        <v>2017</v>
      </c>
      <c r="P4" s="100" t="s">
        <v>532</v>
      </c>
      <c r="Q4" s="335">
        <v>2018</v>
      </c>
      <c r="R4" s="100">
        <v>2019</v>
      </c>
      <c r="T4" s="442" t="s">
        <v>531</v>
      </c>
    </row>
    <row r="5" spans="1:22" s="1" customFormat="1" ht="18" customHeight="1">
      <c r="A5" s="151" t="s">
        <v>41</v>
      </c>
      <c r="B5" s="108" t="s">
        <v>17</v>
      </c>
      <c r="C5" s="108" t="s">
        <v>59</v>
      </c>
      <c r="D5" s="108"/>
      <c r="E5" s="109"/>
      <c r="F5" s="110" t="s">
        <v>32</v>
      </c>
      <c r="G5" s="111"/>
      <c r="H5" s="110" t="s">
        <v>32</v>
      </c>
      <c r="I5" s="110"/>
      <c r="J5" s="110" t="s">
        <v>32</v>
      </c>
      <c r="K5" s="110" t="s">
        <v>18</v>
      </c>
      <c r="L5" s="110" t="s">
        <v>16</v>
      </c>
      <c r="M5" s="110" t="s">
        <v>160</v>
      </c>
      <c r="N5" s="117" t="s">
        <v>319</v>
      </c>
      <c r="O5" s="115" t="s">
        <v>318</v>
      </c>
      <c r="P5" s="115" t="s">
        <v>420</v>
      </c>
      <c r="Q5" s="115" t="s">
        <v>420</v>
      </c>
      <c r="R5" s="115" t="s">
        <v>517</v>
      </c>
      <c r="S5" s="154"/>
      <c r="T5" s="168" t="s">
        <v>62</v>
      </c>
      <c r="U5" s="154"/>
      <c r="V5" s="757">
        <f>53-52</f>
        <v>1</v>
      </c>
    </row>
    <row r="6" spans="1:22" s="1" customFormat="1" ht="18" customHeight="1">
      <c r="A6" s="103" t="s">
        <v>296</v>
      </c>
      <c r="B6" s="96" t="s">
        <v>20</v>
      </c>
      <c r="C6" s="96" t="s">
        <v>59</v>
      </c>
      <c r="D6" s="96"/>
      <c r="E6" s="104"/>
      <c r="F6" s="137" t="s">
        <v>32</v>
      </c>
      <c r="G6" s="102"/>
      <c r="H6" s="137" t="s">
        <v>32</v>
      </c>
      <c r="I6" s="137"/>
      <c r="J6" s="137" t="s">
        <v>32</v>
      </c>
      <c r="K6" s="137" t="s">
        <v>18</v>
      </c>
      <c r="L6" s="105" t="s">
        <v>19</v>
      </c>
      <c r="M6" s="105"/>
      <c r="N6" s="105" t="s">
        <v>187</v>
      </c>
      <c r="O6" s="117" t="s">
        <v>263</v>
      </c>
      <c r="P6" s="117" t="s">
        <v>421</v>
      </c>
      <c r="Q6" s="117" t="s">
        <v>533</v>
      </c>
      <c r="R6" s="117" t="s">
        <v>518</v>
      </c>
      <c r="S6" s="154"/>
      <c r="T6" s="168" t="s">
        <v>62</v>
      </c>
      <c r="V6" s="757">
        <f>10-8</f>
        <v>2</v>
      </c>
    </row>
    <row r="7" spans="1:22" s="1" customFormat="1" ht="18" customHeight="1">
      <c r="A7" s="103"/>
      <c r="B7" s="491" t="s">
        <v>438</v>
      </c>
      <c r="C7" s="96"/>
      <c r="D7" s="96"/>
      <c r="E7" s="104"/>
      <c r="F7" s="137"/>
      <c r="G7" s="102"/>
      <c r="H7" s="137"/>
      <c r="I7" s="137"/>
      <c r="J7" s="137"/>
      <c r="K7" s="137"/>
      <c r="L7" s="105"/>
      <c r="M7" s="105"/>
      <c r="N7" s="105"/>
      <c r="O7" s="117"/>
      <c r="P7" s="117"/>
      <c r="Q7" s="117"/>
      <c r="S7" s="154"/>
      <c r="T7" s="167"/>
      <c r="V7" s="757"/>
    </row>
    <row r="8" spans="1:22" s="1" customFormat="1" ht="18" customHeight="1">
      <c r="A8" s="103"/>
      <c r="B8" s="96" t="s">
        <v>300</v>
      </c>
      <c r="C8" s="96" t="s">
        <v>59</v>
      </c>
      <c r="D8" s="96"/>
      <c r="E8" s="104"/>
      <c r="F8" s="137"/>
      <c r="G8" s="102"/>
      <c r="H8" s="137"/>
      <c r="I8" s="137"/>
      <c r="J8" s="137"/>
      <c r="K8" s="137"/>
      <c r="L8" s="105"/>
      <c r="M8" s="105"/>
      <c r="N8" s="117" t="s">
        <v>321</v>
      </c>
      <c r="O8" s="117" t="s">
        <v>320</v>
      </c>
      <c r="P8" s="117" t="s">
        <v>422</v>
      </c>
      <c r="Q8" s="117" t="s">
        <v>534</v>
      </c>
      <c r="R8" s="117" t="s">
        <v>519</v>
      </c>
      <c r="S8" s="154"/>
      <c r="T8" s="167" t="s">
        <v>63</v>
      </c>
      <c r="V8" s="757">
        <f>14-15</f>
        <v>-1</v>
      </c>
    </row>
    <row r="9" spans="1:23" s="1" customFormat="1" ht="18" customHeight="1">
      <c r="A9" s="103"/>
      <c r="B9" s="96" t="s">
        <v>173</v>
      </c>
      <c r="C9" s="96" t="s">
        <v>59</v>
      </c>
      <c r="D9" s="96"/>
      <c r="E9" s="104"/>
      <c r="F9" s="137" t="s">
        <v>32</v>
      </c>
      <c r="G9" s="102"/>
      <c r="H9" s="137" t="s">
        <v>32</v>
      </c>
      <c r="I9" s="137"/>
      <c r="J9" s="137" t="s">
        <v>32</v>
      </c>
      <c r="K9" s="137"/>
      <c r="L9" s="105" t="s">
        <v>32</v>
      </c>
      <c r="M9" s="105" t="s">
        <v>165</v>
      </c>
      <c r="N9" s="105" t="s">
        <v>188</v>
      </c>
      <c r="O9" s="117" t="s">
        <v>343</v>
      </c>
      <c r="P9" s="117" t="s">
        <v>423</v>
      </c>
      <c r="Q9" s="117" t="s">
        <v>423</v>
      </c>
      <c r="R9" s="117" t="s">
        <v>520</v>
      </c>
      <c r="S9" s="154"/>
      <c r="T9" s="167" t="s">
        <v>63</v>
      </c>
      <c r="V9" s="757">
        <f>33-39</f>
        <v>-6</v>
      </c>
      <c r="W9" s="1" t="s">
        <v>543</v>
      </c>
    </row>
    <row r="10" spans="1:22" s="1" customFormat="1" ht="18" customHeight="1">
      <c r="A10" s="103"/>
      <c r="B10" s="96" t="s">
        <v>2</v>
      </c>
      <c r="C10" s="96" t="s">
        <v>59</v>
      </c>
      <c r="D10" s="96"/>
      <c r="E10" s="104"/>
      <c r="F10" s="137"/>
      <c r="G10" s="102" t="s">
        <v>31</v>
      </c>
      <c r="H10" s="137" t="s">
        <v>11</v>
      </c>
      <c r="I10" s="102" t="s">
        <v>1</v>
      </c>
      <c r="J10" s="105" t="s">
        <v>34</v>
      </c>
      <c r="K10" s="137" t="s">
        <v>18</v>
      </c>
      <c r="L10" s="137" t="s">
        <v>21</v>
      </c>
      <c r="M10" s="137" t="s">
        <v>174</v>
      </c>
      <c r="N10" s="137" t="s">
        <v>189</v>
      </c>
      <c r="O10" s="115" t="s">
        <v>323</v>
      </c>
      <c r="P10" s="115" t="s">
        <v>424</v>
      </c>
      <c r="Q10" s="115" t="s">
        <v>424</v>
      </c>
      <c r="R10" s="115" t="s">
        <v>522</v>
      </c>
      <c r="S10" s="154"/>
      <c r="T10" s="168" t="s">
        <v>62</v>
      </c>
      <c r="V10" s="757">
        <f>33-32</f>
        <v>1</v>
      </c>
    </row>
    <row r="11" spans="1:22" s="1" customFormat="1" ht="18" customHeight="1">
      <c r="A11" s="103"/>
      <c r="B11" s="491" t="s">
        <v>545</v>
      </c>
      <c r="C11" s="96"/>
      <c r="D11" s="96"/>
      <c r="E11" s="104"/>
      <c r="F11" s="137"/>
      <c r="G11" s="102"/>
      <c r="H11" s="137"/>
      <c r="I11" s="102"/>
      <c r="J11" s="105"/>
      <c r="K11" s="137"/>
      <c r="L11" s="137"/>
      <c r="M11" s="137"/>
      <c r="N11" s="137"/>
      <c r="O11" s="115"/>
      <c r="P11" s="115"/>
      <c r="Q11" s="115"/>
      <c r="R11" s="115"/>
      <c r="S11" s="154"/>
      <c r="T11" s="167"/>
      <c r="V11" s="757"/>
    </row>
    <row r="12" spans="1:22" s="1" customFormat="1" ht="18" customHeight="1">
      <c r="A12" s="103"/>
      <c r="B12" s="96" t="s">
        <v>12</v>
      </c>
      <c r="C12" s="96" t="s">
        <v>60</v>
      </c>
      <c r="D12" s="96"/>
      <c r="E12" s="104"/>
      <c r="F12" s="137"/>
      <c r="G12" s="102" t="s">
        <v>31</v>
      </c>
      <c r="H12" s="137" t="s">
        <v>13</v>
      </c>
      <c r="I12" s="102" t="s">
        <v>1</v>
      </c>
      <c r="J12" s="105" t="s">
        <v>35</v>
      </c>
      <c r="K12" s="137"/>
      <c r="L12" s="137" t="s">
        <v>22</v>
      </c>
      <c r="M12" s="137" t="s">
        <v>163</v>
      </c>
      <c r="N12" s="137" t="s">
        <v>190</v>
      </c>
      <c r="O12" s="115" t="s">
        <v>344</v>
      </c>
      <c r="P12" s="115" t="s">
        <v>426</v>
      </c>
      <c r="Q12" s="654" t="s">
        <v>535</v>
      </c>
      <c r="R12" s="115" t="s">
        <v>523</v>
      </c>
      <c r="S12" s="154"/>
      <c r="T12" s="168" t="s">
        <v>62</v>
      </c>
      <c r="V12" s="757">
        <f>63-59</f>
        <v>4</v>
      </c>
    </row>
    <row r="13" spans="1:22" s="1" customFormat="1" ht="18" customHeight="1">
      <c r="A13" s="152"/>
      <c r="B13" s="96" t="s">
        <v>44</v>
      </c>
      <c r="C13" s="96" t="s">
        <v>60</v>
      </c>
      <c r="D13" s="96"/>
      <c r="E13" s="104"/>
      <c r="F13" s="137"/>
      <c r="G13" s="102"/>
      <c r="H13" s="137"/>
      <c r="I13" s="102"/>
      <c r="J13" s="105" t="s">
        <v>140</v>
      </c>
      <c r="K13" s="137"/>
      <c r="L13" s="137" t="s">
        <v>46</v>
      </c>
      <c r="M13" s="137" t="s">
        <v>161</v>
      </c>
      <c r="N13" s="137" t="s">
        <v>11</v>
      </c>
      <c r="O13" s="115" t="s">
        <v>322</v>
      </c>
      <c r="P13" s="115" t="s">
        <v>425</v>
      </c>
      <c r="Q13" s="115" t="s">
        <v>425</v>
      </c>
      <c r="R13" s="115" t="s">
        <v>521</v>
      </c>
      <c r="S13" s="154"/>
      <c r="T13" s="168" t="s">
        <v>62</v>
      </c>
      <c r="V13" s="757">
        <f>25-22</f>
        <v>3</v>
      </c>
    </row>
    <row r="14" spans="1:22" s="1" customFormat="1" ht="18" customHeight="1">
      <c r="A14" s="152"/>
      <c r="B14" s="96" t="s">
        <v>45</v>
      </c>
      <c r="C14" s="96" t="s">
        <v>60</v>
      </c>
      <c r="D14" s="103"/>
      <c r="E14" s="104"/>
      <c r="F14" s="137"/>
      <c r="G14" s="102"/>
      <c r="H14" s="137"/>
      <c r="I14" s="102"/>
      <c r="J14" s="105" t="s">
        <v>32</v>
      </c>
      <c r="K14" s="137"/>
      <c r="L14" s="137" t="s">
        <v>47</v>
      </c>
      <c r="M14" s="137" t="s">
        <v>164</v>
      </c>
      <c r="N14" s="137" t="s">
        <v>191</v>
      </c>
      <c r="O14" s="115" t="s">
        <v>324</v>
      </c>
      <c r="P14" s="115" t="s">
        <v>427</v>
      </c>
      <c r="Q14" s="115" t="s">
        <v>427</v>
      </c>
      <c r="R14" s="115" t="s">
        <v>524</v>
      </c>
      <c r="S14" s="154"/>
      <c r="T14" s="168" t="s">
        <v>62</v>
      </c>
      <c r="V14" s="757">
        <f>21-20</f>
        <v>1</v>
      </c>
    </row>
    <row r="15" spans="1:22" s="1" customFormat="1" ht="18" customHeight="1" hidden="1">
      <c r="A15" s="152"/>
      <c r="B15" s="96" t="s">
        <v>14</v>
      </c>
      <c r="C15" s="96" t="s">
        <v>7</v>
      </c>
      <c r="D15" s="96"/>
      <c r="E15" s="104"/>
      <c r="F15" s="137"/>
      <c r="G15" s="102" t="s">
        <v>31</v>
      </c>
      <c r="H15" s="137" t="s">
        <v>15</v>
      </c>
      <c r="I15" s="102" t="s">
        <v>1</v>
      </c>
      <c r="J15" s="105" t="s">
        <v>36</v>
      </c>
      <c r="K15" s="137"/>
      <c r="L15" s="137" t="s">
        <v>32</v>
      </c>
      <c r="M15" s="137" t="s">
        <v>32</v>
      </c>
      <c r="N15" s="137" t="s">
        <v>32</v>
      </c>
      <c r="O15" s="115" t="s">
        <v>32</v>
      </c>
      <c r="P15" s="115"/>
      <c r="Q15" s="684"/>
      <c r="R15" s="684" t="s">
        <v>32</v>
      </c>
      <c r="S15" s="154"/>
      <c r="T15" s="169"/>
      <c r="V15" s="757"/>
    </row>
    <row r="16" spans="1:23" s="1" customFormat="1" ht="18" customHeight="1">
      <c r="A16" s="483"/>
      <c r="B16" s="126" t="s">
        <v>57</v>
      </c>
      <c r="C16" s="126" t="s">
        <v>60</v>
      </c>
      <c r="D16" s="126"/>
      <c r="E16" s="157"/>
      <c r="F16" s="459"/>
      <c r="G16" s="484"/>
      <c r="H16" s="459" t="s">
        <v>251</v>
      </c>
      <c r="I16" s="484"/>
      <c r="J16" s="485" t="s">
        <v>250</v>
      </c>
      <c r="K16" s="459"/>
      <c r="L16" s="459" t="s">
        <v>328</v>
      </c>
      <c r="M16" s="459" t="s">
        <v>327</v>
      </c>
      <c r="N16" s="459" t="s">
        <v>326</v>
      </c>
      <c r="O16" s="459" t="s">
        <v>325</v>
      </c>
      <c r="P16" s="459" t="s">
        <v>428</v>
      </c>
      <c r="Q16" s="459" t="s">
        <v>428</v>
      </c>
      <c r="R16" s="459" t="s">
        <v>525</v>
      </c>
      <c r="S16" s="328"/>
      <c r="T16" s="460" t="s">
        <v>63</v>
      </c>
      <c r="V16" s="757">
        <f>43-50</f>
        <v>-7</v>
      </c>
      <c r="W16" s="1" t="s">
        <v>543</v>
      </c>
    </row>
  </sheetData>
  <pageMargins left="0.70866141732283472" right="0.70866141732283472" top="0.55118110236220474" bottom="0.55118110236220474" header="0.31496062992125984" footer="0.31496062992125984"/>
  <pageSetup paperSize="9" scale="76" orientation="landscape"/>
  <headerFooter scaleWithDoc="1" alignWithMargins="1" differentFirst="0" differentOddEven="0">
    <oddHeader>&amp;CSt George's Planning Office</oddHeader>
    <oddFooter>&amp;C&amp;Z&amp;F</oddFooter>
  </headerFooter>
  <legacyDrawing r:id="rId2"/>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N10"/>
  <sheetViews>
    <sheetView showGridLines="0" view="normal" workbookViewId="0">
      <selection pane="topLeft" activeCell="M11" sqref="M11"/>
    </sheetView>
  </sheetViews>
  <sheetFormatPr defaultRowHeight="14.4"/>
  <cols>
    <col min="1" max="1" width="32.125" customWidth="1"/>
    <col min="2" max="2" width="31.625" customWidth="1"/>
    <col min="3" max="3" width="28.50390625" bestFit="1" customWidth="1"/>
    <col min="4" max="8" width="10.625" customWidth="1"/>
    <col min="11" max="13" width="11.50390625" bestFit="1" customWidth="1"/>
  </cols>
  <sheetData>
    <row r="1" spans="1:9" s="1" customFormat="1" ht="31.5" customHeight="1">
      <c r="A1" s="145" t="s">
        <v>271</v>
      </c>
      <c r="B1" s="441"/>
      <c r="C1" s="441"/>
      <c r="D1" s="441"/>
      <c r="E1" s="441"/>
      <c r="F1" s="441"/>
      <c r="G1" s="441"/>
      <c r="H1" s="441"/>
      <c r="I1" s="34"/>
    </row>
    <row r="2" spans="1:9" s="1" customFormat="1" ht="31.5" customHeight="1">
      <c r="A2" s="148" t="s">
        <v>271</v>
      </c>
      <c r="B2" s="96"/>
      <c r="C2" s="96"/>
      <c r="D2" s="96"/>
      <c r="E2" s="96"/>
      <c r="F2" s="96"/>
      <c r="G2" s="96"/>
      <c r="H2" s="96"/>
      <c r="I2" s="34"/>
    </row>
    <row r="3" spans="1:8" s="11" customFormat="1" ht="15.75" customHeight="1">
      <c r="A3" s="98" t="s">
        <v>37</v>
      </c>
      <c r="B3" s="97" t="s">
        <v>8</v>
      </c>
      <c r="C3" s="97"/>
      <c r="D3" s="99"/>
      <c r="E3" s="99"/>
      <c r="F3" s="99"/>
      <c r="G3" s="99"/>
      <c r="H3" s="99"/>
    </row>
    <row r="4" spans="1:13" s="5" customFormat="1" ht="23.25" customHeight="1" thickBot="1">
      <c r="A4" s="101"/>
      <c r="B4" s="100"/>
      <c r="C4" s="100" t="s">
        <v>439</v>
      </c>
      <c r="D4" s="100">
        <v>2014</v>
      </c>
      <c r="E4" s="100">
        <v>2015</v>
      </c>
      <c r="F4" s="100">
        <v>2016</v>
      </c>
      <c r="G4" s="100">
        <v>2017</v>
      </c>
      <c r="H4" s="100">
        <v>2018</v>
      </c>
      <c r="I4" s="100">
        <v>2019</v>
      </c>
      <c r="J4" s="100">
        <v>2020</v>
      </c>
      <c r="K4" s="100">
        <v>2021</v>
      </c>
      <c r="L4" s="335">
        <v>2022</v>
      </c>
      <c r="M4" s="335">
        <v>2023</v>
      </c>
    </row>
    <row r="5" spans="1:14" s="1" customFormat="1" ht="18" customHeight="1">
      <c r="A5" s="151" t="s">
        <v>41</v>
      </c>
      <c r="B5" s="108" t="s">
        <v>17</v>
      </c>
      <c r="C5" s="108" t="s">
        <v>440</v>
      </c>
      <c r="D5" s="110">
        <v>34</v>
      </c>
      <c r="E5" s="110">
        <v>46</v>
      </c>
      <c r="F5" s="110">
        <v>43</v>
      </c>
      <c r="G5" s="115">
        <v>44</v>
      </c>
      <c r="H5" s="115">
        <v>53</v>
      </c>
      <c r="I5" s="115">
        <v>52</v>
      </c>
      <c r="J5" s="137">
        <v>47</v>
      </c>
      <c r="K5" s="137">
        <v>59</v>
      </c>
      <c r="L5" s="115">
        <f>'[2]T7 main table'!$C$68</f>
        <v>61</v>
      </c>
      <c r="M5" s="115">
        <f>'[3]T7 Main Table'!$C$62</f>
        <v>55</v>
      </c>
      <c r="N5" s="154"/>
    </row>
    <row r="6" spans="1:13" s="1" customFormat="1" ht="18" customHeight="1">
      <c r="A6" s="155"/>
      <c r="B6" s="96"/>
      <c r="C6" s="96" t="s">
        <v>443</v>
      </c>
      <c r="D6" s="137">
        <f>'[4]T1 Metric summary'!$C$6</f>
        <v>740</v>
      </c>
      <c r="E6" s="137">
        <f>'[5]T5 Metric summary'!$F$6</f>
        <v>687</v>
      </c>
      <c r="F6" s="492">
        <f>'[5]T5 Metric summary'!$C$6</f>
        <v>713</v>
      </c>
      <c r="G6" s="115">
        <f>'[6]T4 Metric summary'!$F$6</f>
        <v>713</v>
      </c>
      <c r="H6" s="115">
        <f>'[6]T4 Metric summary'!$C$6</f>
        <v>687</v>
      </c>
      <c r="I6" s="115">
        <v>638</v>
      </c>
      <c r="J6" s="137">
        <f>'[7]2020.2 main table'!$N$48</f>
        <v>725</v>
      </c>
      <c r="K6" s="1129">
        <f>'[8]T9 main table'!$Z$66</f>
        <v>631</v>
      </c>
      <c r="L6" s="115">
        <f>'[2]T7 main table'!$Z$68</f>
        <v>599</v>
      </c>
      <c r="M6" s="115">
        <f>'[3]T7 Main Table'!$Z$62</f>
        <v>607</v>
      </c>
    </row>
    <row r="7" spans="1:13" s="2" customFormat="1">
      <c r="A7" s="155" t="s">
        <v>9</v>
      </c>
      <c r="B7" s="340" t="s">
        <v>4</v>
      </c>
      <c r="C7" s="340" t="s">
        <v>441</v>
      </c>
      <c r="D7" s="102">
        <v>24</v>
      </c>
      <c r="E7" s="102">
        <v>22</v>
      </c>
      <c r="F7" s="102"/>
      <c r="G7" s="116"/>
      <c r="H7" s="116"/>
      <c r="I7" s="116"/>
      <c r="J7" s="102"/>
      <c r="K7" s="102"/>
      <c r="L7" s="102"/>
      <c r="M7" s="102"/>
    </row>
    <row r="8" spans="1:13" s="2" customFormat="1" ht="18" customHeight="1">
      <c r="A8" s="155"/>
      <c r="B8" s="340"/>
      <c r="C8" s="96" t="s">
        <v>444</v>
      </c>
      <c r="D8" s="102">
        <f>'[9]T9 Summary'!$F$6</f>
        <v>43.2</v>
      </c>
      <c r="E8" s="102">
        <f>'[9]T9 Summary'!$D$6</f>
        <v>67.4</v>
      </c>
      <c r="F8" s="102"/>
      <c r="G8" s="116"/>
      <c r="H8" s="116"/>
      <c r="I8" s="116"/>
      <c r="J8" s="102"/>
      <c r="K8" s="102"/>
      <c r="L8" s="102"/>
      <c r="M8" s="102"/>
    </row>
    <row r="9" spans="1:13" s="1" customFormat="1">
      <c r="A9" s="153" t="s">
        <v>262</v>
      </c>
      <c r="B9" s="96" t="s">
        <v>17</v>
      </c>
      <c r="C9" s="340" t="s">
        <v>442</v>
      </c>
      <c r="D9" s="115"/>
      <c r="E9" s="115"/>
      <c r="F9" s="115">
        <v>48</v>
      </c>
      <c r="G9" s="115">
        <v>70</v>
      </c>
      <c r="H9" s="115">
        <v>75</v>
      </c>
      <c r="I9" s="115">
        <v>80</v>
      </c>
      <c r="J9" s="137">
        <v>67</v>
      </c>
      <c r="K9" s="137">
        <v>49</v>
      </c>
      <c r="L9" s="115">
        <v>78</v>
      </c>
      <c r="M9" s="115">
        <f>82</f>
        <v>82</v>
      </c>
    </row>
    <row r="10" spans="3:13" s="123" customFormat="1">
      <c r="C10" s="96" t="s">
        <v>445</v>
      </c>
      <c r="F10" s="136">
        <f>'[10]T1'!$F$6</f>
        <v>620</v>
      </c>
      <c r="G10" s="136">
        <f>'[10]T1'!$C$6</f>
        <v>536</v>
      </c>
      <c r="H10" s="136">
        <v>517</v>
      </c>
      <c r="I10" s="136">
        <v>495</v>
      </c>
      <c r="J10" s="136">
        <f>'[11]T1'!$C$6</f>
        <v>521</v>
      </c>
      <c r="K10" s="136">
        <f>'[12]T1'!$C$6</f>
        <v>564</v>
      </c>
      <c r="L10" s="1178">
        <v>501</v>
      </c>
      <c r="M10" s="1178">
        <f>'[13]T1 Metrics'!$C$6</f>
        <v>497</v>
      </c>
    </row>
  </sheetData>
  <pageMargins left="0.70866141732283472" right="0.70866141732283472" top="0.55118110236220474" bottom="0.55118110236220474" header="0.31496062992125984" footer="0.31496062992125984"/>
  <pageSetup paperSize="9" scale="76" orientation="landscape"/>
  <headerFooter scaleWithDoc="1" alignWithMargins="1" differentFirst="0" differentOddEven="0">
    <oddHeader>&amp;CSt George's Planning Office</oddHeader>
    <oddFooter>&amp;C&amp;Z&amp;F</oddFooter>
  </headerFooter>
  <drawing r:id="rId2"/>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P47"/>
  <sheetViews>
    <sheetView topLeftCell="A1" showGridLines="0" view="normal" workbookViewId="0">
      <pane xSplit="1" ySplit="4" topLeftCell="B5" activePane="bottomRight" state="frozen"/>
      <selection pane="bottomRight" activeCell="N5" sqref="N5"/>
    </sheetView>
  </sheetViews>
  <sheetFormatPr defaultRowHeight="14.4"/>
  <cols>
    <col min="1" max="1" width="39.00390625" customWidth="1"/>
    <col min="2" max="2" width="13.375" customWidth="1"/>
    <col min="3" max="3" width="4.625" hidden="1" customWidth="1"/>
    <col min="4" max="4" width="13.375" customWidth="1"/>
    <col min="5" max="5" width="4.625" hidden="1" customWidth="1"/>
    <col min="6" max="6" width="14.00390625" customWidth="1"/>
    <col min="7" max="7" width="4.625" hidden="1" customWidth="1"/>
    <col min="8" max="8" width="1.625" customWidth="1"/>
    <col min="9" max="9" width="14.125" customWidth="1"/>
    <col min="10" max="10" width="14.00390625" customWidth="1"/>
    <col min="11" max="11" width="12.50390625" customWidth="1"/>
    <col min="12" max="12" width="7.125" hidden="1" customWidth="1"/>
    <col min="13" max="13" width="1.625" style="50" customWidth="1"/>
    <col min="14" max="14" width="14.50390625" customWidth="1"/>
    <col min="15" max="15" width="16.50390625" customWidth="1"/>
    <col min="16" max="16" width="4.625" hidden="1" customWidth="1"/>
    <col min="17" max="17" width="30.50390625" customWidth="1"/>
  </cols>
  <sheetData>
    <row r="1" spans="1:16" ht="17.25" customHeight="1">
      <c r="A1" s="18" t="s">
        <v>197</v>
      </c>
      <c r="N1" s="47"/>
      <c r="O1" s="357" t="s">
        <v>249</v>
      </c>
      <c r="P1" s="47"/>
    </row>
    <row r="2" spans="14:16">
      <c r="N2" s="47"/>
      <c r="O2" s="47"/>
      <c r="P2" s="47"/>
    </row>
    <row r="3" spans="2:16" s="1" customFormat="1" ht="20.25" customHeight="1">
      <c r="B3" s="1146" t="s">
        <v>842</v>
      </c>
      <c r="C3" s="154"/>
      <c r="D3" s="1146"/>
      <c r="E3" s="154"/>
      <c r="F3" s="1146"/>
      <c r="G3" s="154"/>
      <c r="H3" s="1146"/>
      <c r="I3" s="1151" t="s">
        <v>913</v>
      </c>
      <c r="J3" s="1151"/>
      <c r="K3" s="1146"/>
      <c r="L3" s="154"/>
      <c r="M3" s="1146"/>
      <c r="N3" s="1155" t="s">
        <v>915</v>
      </c>
      <c r="O3" s="1156"/>
      <c r="P3" s="1157"/>
    </row>
    <row r="4" spans="1:16" s="1" customFormat="1" ht="32.25" customHeight="1">
      <c r="A4" s="17"/>
      <c r="B4" s="1152" t="s">
        <v>74</v>
      </c>
      <c r="C4" s="1152"/>
      <c r="D4" s="1152" t="s">
        <v>20</v>
      </c>
      <c r="E4" s="1152"/>
      <c r="F4" s="1152" t="s">
        <v>75</v>
      </c>
      <c r="G4" s="1152"/>
      <c r="H4" s="154"/>
      <c r="I4" s="1152" t="s">
        <v>74</v>
      </c>
      <c r="J4" s="1153" t="s">
        <v>81</v>
      </c>
      <c r="K4" s="1152" t="s">
        <v>75</v>
      </c>
      <c r="L4" s="1152"/>
      <c r="M4" s="154"/>
      <c r="N4" s="1125" t="s">
        <v>74</v>
      </c>
      <c r="O4" s="1125" t="s">
        <v>75</v>
      </c>
      <c r="P4" s="1125"/>
    </row>
    <row r="5" spans="1:16" s="1" customFormat="1" ht="20.1" customHeight="1">
      <c r="A5" s="1" t="s">
        <v>67</v>
      </c>
      <c r="B5" s="1147" t="s">
        <v>76</v>
      </c>
      <c r="C5" s="1148">
        <v>1</v>
      </c>
      <c r="D5" s="1147" t="s">
        <v>76</v>
      </c>
      <c r="E5" s="1130">
        <v>1</v>
      </c>
      <c r="F5" s="1147" t="s">
        <v>76</v>
      </c>
      <c r="G5" s="1148">
        <v>1</v>
      </c>
      <c r="H5" s="1149"/>
      <c r="I5" s="1503" t="s">
        <v>79</v>
      </c>
      <c r="J5" s="1503" t="s">
        <v>198</v>
      </c>
      <c r="K5" s="1154" t="s">
        <v>76</v>
      </c>
      <c r="L5" s="1131">
        <v>0.1625</v>
      </c>
      <c r="M5" s="1149"/>
      <c r="N5" s="1158" t="s">
        <v>76</v>
      </c>
      <c r="O5" s="1158" t="s">
        <v>76</v>
      </c>
      <c r="P5" s="1132">
        <v>1</v>
      </c>
    </row>
    <row r="6" spans="1:16" s="1" customFormat="1" ht="20.1" customHeight="1">
      <c r="A6" s="7" t="s">
        <v>667</v>
      </c>
      <c r="B6" s="1150"/>
      <c r="C6" s="1133"/>
      <c r="D6" s="1150"/>
      <c r="E6" s="1133"/>
      <c r="F6" s="1150"/>
      <c r="G6" s="1133"/>
      <c r="H6" s="1149"/>
      <c r="I6" s="1504"/>
      <c r="J6" s="1504"/>
      <c r="K6" s="1150"/>
      <c r="L6" s="1134"/>
      <c r="M6" s="1149"/>
      <c r="N6" s="1159"/>
      <c r="O6" s="1159"/>
      <c r="P6" s="1135">
        <v>1</v>
      </c>
    </row>
    <row r="7" spans="1:16" s="1" customFormat="1" ht="20.1" customHeight="1">
      <c r="A7" s="7" t="s">
        <v>668</v>
      </c>
      <c r="B7" s="1150" t="s">
        <v>76</v>
      </c>
      <c r="C7" s="1133">
        <v>0.5</v>
      </c>
      <c r="D7" s="1150" t="s">
        <v>76</v>
      </c>
      <c r="E7" s="1133">
        <v>0.5</v>
      </c>
      <c r="F7" s="1150" t="s">
        <v>76</v>
      </c>
      <c r="G7" s="1133">
        <v>0.5</v>
      </c>
      <c r="H7" s="1149"/>
      <c r="I7" s="1504"/>
      <c r="J7" s="1504"/>
      <c r="K7" s="1150"/>
      <c r="L7" s="1134"/>
      <c r="M7" s="1149"/>
      <c r="N7" s="1159"/>
      <c r="O7" s="1159"/>
      <c r="P7" s="1135"/>
    </row>
    <row r="8" spans="1:16" s="1" customFormat="1" ht="20.1" customHeight="1">
      <c r="A8" s="7" t="s">
        <v>286</v>
      </c>
      <c r="B8" s="1150"/>
      <c r="C8" s="1133"/>
      <c r="D8" s="1150"/>
      <c r="E8" s="1133"/>
      <c r="F8" s="1150"/>
      <c r="G8" s="1133"/>
      <c r="H8" s="1149"/>
      <c r="I8" s="1504"/>
      <c r="J8" s="1504"/>
      <c r="K8" s="1150" t="s">
        <v>76</v>
      </c>
      <c r="L8" s="1134">
        <v>0.1</v>
      </c>
      <c r="M8" s="1149"/>
      <c r="N8" s="1159"/>
      <c r="O8" s="1159"/>
      <c r="P8" s="1135"/>
    </row>
    <row r="9" spans="1:16" s="1" customFormat="1" ht="20.1" customHeight="1">
      <c r="A9" s="7" t="s">
        <v>670</v>
      </c>
      <c r="B9" s="1150"/>
      <c r="C9" s="1133"/>
      <c r="D9" s="1150"/>
      <c r="E9" s="1133"/>
      <c r="F9" s="1150"/>
      <c r="G9" s="1133"/>
      <c r="H9" s="1149"/>
      <c r="I9" s="1504"/>
      <c r="J9" s="1504"/>
      <c r="K9" s="1150" t="s">
        <v>76</v>
      </c>
      <c r="L9" s="1134">
        <v>0.1</v>
      </c>
      <c r="M9" s="1149"/>
      <c r="N9" s="1159"/>
      <c r="O9" s="1159"/>
      <c r="P9" s="1135"/>
    </row>
    <row r="10" spans="1:16" s="1" customFormat="1" ht="20.1" customHeight="1">
      <c r="A10" s="7" t="s">
        <v>669</v>
      </c>
      <c r="B10" s="1150"/>
      <c r="C10" s="1133"/>
      <c r="D10" s="1150"/>
      <c r="E10" s="1133"/>
      <c r="F10" s="1150"/>
      <c r="G10" s="1133"/>
      <c r="H10" s="1149"/>
      <c r="I10" s="1504"/>
      <c r="J10" s="1504"/>
      <c r="K10" s="1150" t="s">
        <v>76</v>
      </c>
      <c r="L10" s="1134">
        <v>0.05</v>
      </c>
      <c r="M10" s="1149"/>
      <c r="N10" s="1159"/>
      <c r="O10" s="1159"/>
      <c r="P10" s="1135"/>
    </row>
    <row r="11" spans="1:16" s="1" customFormat="1" ht="20.1" customHeight="1">
      <c r="A11" s="7" t="s">
        <v>503</v>
      </c>
      <c r="B11" s="1150"/>
      <c r="C11" s="1133"/>
      <c r="D11" s="1150"/>
      <c r="E11" s="1133"/>
      <c r="F11" s="1150"/>
      <c r="G11" s="1133"/>
      <c r="H11" s="1149"/>
      <c r="I11" s="1504"/>
      <c r="J11" s="1504"/>
      <c r="K11" s="1150"/>
      <c r="L11" s="1134"/>
      <c r="M11" s="1149"/>
      <c r="N11" s="1159" t="s">
        <v>76</v>
      </c>
      <c r="O11" s="1159" t="s">
        <v>76</v>
      </c>
      <c r="P11" s="1135"/>
    </row>
    <row r="12" spans="1:16" s="1" customFormat="1" ht="20.1" customHeight="1">
      <c r="A12" s="7" t="s">
        <v>671</v>
      </c>
      <c r="B12" s="1150"/>
      <c r="C12" s="1133"/>
      <c r="D12" s="1150"/>
      <c r="E12" s="1133"/>
      <c r="F12" s="1150"/>
      <c r="G12" s="1133"/>
      <c r="H12" s="1149"/>
      <c r="I12" s="1504"/>
      <c r="J12" s="1504"/>
      <c r="K12" s="1150"/>
      <c r="L12" s="1134"/>
      <c r="M12" s="1149"/>
      <c r="N12" s="1159" t="s">
        <v>76</v>
      </c>
      <c r="O12" s="1159" t="s">
        <v>76</v>
      </c>
      <c r="P12" s="1135"/>
    </row>
    <row r="13" spans="1:16" s="1" customFormat="1" ht="20.1" customHeight="1">
      <c r="A13" s="7" t="s">
        <v>68</v>
      </c>
      <c r="B13" s="1150"/>
      <c r="C13" s="1133"/>
      <c r="D13" s="1150"/>
      <c r="E13" s="1133"/>
      <c r="F13" s="1150"/>
      <c r="G13" s="1133"/>
      <c r="H13" s="1149"/>
      <c r="I13" s="1504"/>
      <c r="J13" s="1504"/>
      <c r="K13" s="1150"/>
      <c r="L13" s="1134"/>
      <c r="M13" s="1149"/>
      <c r="N13" s="1159"/>
      <c r="O13" s="1159"/>
      <c r="P13" s="1135">
        <v>1</v>
      </c>
    </row>
    <row r="14" spans="1:16" s="1" customFormat="1" ht="20.1" customHeight="1">
      <c r="A14" s="7" t="s">
        <v>204</v>
      </c>
      <c r="B14" s="1150" t="s">
        <v>76</v>
      </c>
      <c r="C14" s="1133">
        <v>1</v>
      </c>
      <c r="D14" s="1150" t="s">
        <v>76</v>
      </c>
      <c r="E14" s="1133">
        <v>1</v>
      </c>
      <c r="F14" s="1150" t="s">
        <v>76</v>
      </c>
      <c r="G14" s="1136">
        <v>0.67</v>
      </c>
      <c r="H14" s="1149"/>
      <c r="I14" s="1504"/>
      <c r="J14" s="1504"/>
      <c r="K14" s="1150"/>
      <c r="L14" s="1134"/>
      <c r="M14" s="1149"/>
      <c r="N14" s="1159" t="s">
        <v>76</v>
      </c>
      <c r="O14" s="1159" t="s">
        <v>76</v>
      </c>
      <c r="P14" s="1137"/>
    </row>
    <row r="15" spans="1:16" s="1" customFormat="1" ht="20.1" customHeight="1">
      <c r="A15" s="7" t="s">
        <v>205</v>
      </c>
      <c r="B15" s="1150" t="s">
        <v>76</v>
      </c>
      <c r="C15" s="1133">
        <v>0.5</v>
      </c>
      <c r="D15" s="1150" t="s">
        <v>76</v>
      </c>
      <c r="E15" s="1133">
        <v>0.5</v>
      </c>
      <c r="F15" s="1150"/>
      <c r="G15" s="1136">
        <v>0.33</v>
      </c>
      <c r="H15" s="1149"/>
      <c r="I15" s="1504"/>
      <c r="J15" s="1504"/>
      <c r="K15" s="1150"/>
      <c r="L15" s="1134"/>
      <c r="M15" s="1149"/>
      <c r="N15" s="1159"/>
      <c r="O15" s="1159"/>
      <c r="P15" s="1137"/>
    </row>
    <row r="16" spans="1:16" s="1" customFormat="1" ht="20.1" customHeight="1">
      <c r="A16" s="7" t="s">
        <v>69</v>
      </c>
      <c r="B16" s="1150" t="s">
        <v>76</v>
      </c>
      <c r="C16" s="1133">
        <v>1</v>
      </c>
      <c r="D16" s="1150" t="s">
        <v>76</v>
      </c>
      <c r="E16" s="1133">
        <v>1</v>
      </c>
      <c r="F16" s="1150"/>
      <c r="G16" s="1133"/>
      <c r="H16" s="1149"/>
      <c r="I16" s="1504"/>
      <c r="J16" s="1504"/>
      <c r="K16" s="1150" t="s">
        <v>76</v>
      </c>
      <c r="L16" s="1138">
        <v>0.1625</v>
      </c>
      <c r="M16" s="1149"/>
      <c r="N16" s="1159" t="s">
        <v>76</v>
      </c>
      <c r="O16" s="1159"/>
      <c r="P16" s="1135"/>
    </row>
    <row r="17" spans="1:16" s="1" customFormat="1" ht="20.1" customHeight="1">
      <c r="A17" s="7" t="s">
        <v>77</v>
      </c>
      <c r="B17" s="1150"/>
      <c r="C17" s="1133"/>
      <c r="D17" s="1150"/>
      <c r="E17" s="1133"/>
      <c r="F17" s="1150"/>
      <c r="G17" s="1133"/>
      <c r="H17" s="1149"/>
      <c r="I17" s="1504"/>
      <c r="J17" s="1504"/>
      <c r="K17" s="1150" t="s">
        <v>76</v>
      </c>
      <c r="L17" s="1134">
        <v>0.1</v>
      </c>
      <c r="M17" s="1149"/>
      <c r="N17" s="1202" t="s">
        <v>914</v>
      </c>
      <c r="O17" s="1159"/>
      <c r="P17" s="1135"/>
    </row>
    <row r="18" spans="1:16" s="1" customFormat="1" ht="20.1" customHeight="1">
      <c r="A18" s="7" t="s">
        <v>70</v>
      </c>
      <c r="B18" s="1150" t="s">
        <v>76</v>
      </c>
      <c r="C18" s="1133">
        <v>0.5</v>
      </c>
      <c r="D18" s="1150" t="s">
        <v>76</v>
      </c>
      <c r="E18" s="1133">
        <v>0.5</v>
      </c>
      <c r="F18" s="1150"/>
      <c r="G18" s="1133"/>
      <c r="H18" s="1149"/>
      <c r="I18" s="1504"/>
      <c r="J18" s="1504"/>
      <c r="K18" s="1150"/>
      <c r="L18" s="1134"/>
      <c r="M18" s="1149"/>
      <c r="N18" s="1159"/>
      <c r="O18" s="1159"/>
      <c r="P18" s="1135"/>
    </row>
    <row r="19" spans="1:16" s="1" customFormat="1" ht="20.1" customHeight="1">
      <c r="A19" s="7" t="s">
        <v>71</v>
      </c>
      <c r="B19" s="1150" t="s">
        <v>76</v>
      </c>
      <c r="C19" s="1133">
        <v>0.5</v>
      </c>
      <c r="D19" s="1150" t="s">
        <v>76</v>
      </c>
      <c r="E19" s="1133">
        <v>0.5</v>
      </c>
      <c r="F19" s="1150"/>
      <c r="G19" s="1133"/>
      <c r="H19" s="1149"/>
      <c r="I19" s="1504"/>
      <c r="J19" s="1504"/>
      <c r="K19" s="1150"/>
      <c r="L19" s="1134"/>
      <c r="M19" s="1149"/>
      <c r="N19" s="1159"/>
      <c r="O19" s="1159"/>
      <c r="P19" s="1135"/>
    </row>
    <row r="20" spans="1:16" s="1" customFormat="1" ht="20.1" customHeight="1">
      <c r="A20" s="7" t="s">
        <v>820</v>
      </c>
      <c r="B20" s="1501" t="s">
        <v>843</v>
      </c>
      <c r="C20" s="1501"/>
      <c r="D20" s="1501"/>
      <c r="E20" s="1501"/>
      <c r="F20" s="1501"/>
      <c r="G20" s="1133"/>
      <c r="H20" s="1149"/>
      <c r="I20" s="1504"/>
      <c r="J20" s="1504"/>
      <c r="K20" s="1150"/>
      <c r="L20" s="1134"/>
      <c r="M20" s="1149"/>
      <c r="N20" s="1159" t="s">
        <v>76</v>
      </c>
      <c r="O20" s="1159"/>
      <c r="P20" s="1135"/>
    </row>
    <row r="21" spans="1:16" s="1" customFormat="1" ht="20.1" customHeight="1">
      <c r="A21" s="7" t="s">
        <v>73</v>
      </c>
      <c r="B21" s="1150" t="s">
        <v>76</v>
      </c>
      <c r="C21" s="1133">
        <v>1</v>
      </c>
      <c r="D21" s="1150" t="s">
        <v>76</v>
      </c>
      <c r="E21" s="1133">
        <v>1</v>
      </c>
      <c r="F21" s="1150"/>
      <c r="G21" s="1133"/>
      <c r="H21" s="1149"/>
      <c r="I21" s="1504"/>
      <c r="J21" s="1504"/>
      <c r="K21" s="1150"/>
      <c r="L21" s="1134"/>
      <c r="M21" s="1149"/>
      <c r="N21" s="1159" t="s">
        <v>76</v>
      </c>
      <c r="O21" s="1159"/>
      <c r="P21" s="1135"/>
    </row>
    <row r="22" spans="1:16" s="1" customFormat="1" ht="20.1" customHeight="1">
      <c r="A22" s="7" t="s">
        <v>580</v>
      </c>
      <c r="B22" s="1150"/>
      <c r="C22" s="1133"/>
      <c r="D22" s="1150"/>
      <c r="E22" s="1133"/>
      <c r="F22" s="1150"/>
      <c r="G22" s="1133"/>
      <c r="H22" s="1149"/>
      <c r="I22" s="1504"/>
      <c r="J22" s="1504"/>
      <c r="K22" s="1150" t="s">
        <v>76</v>
      </c>
      <c r="L22" s="1134"/>
      <c r="M22" s="1149"/>
      <c r="N22" s="1159"/>
      <c r="O22" s="1159"/>
      <c r="P22" s="1135"/>
    </row>
    <row r="23" spans="1:16" s="1" customFormat="1" ht="20.1" customHeight="1">
      <c r="A23" s="7" t="s">
        <v>78</v>
      </c>
      <c r="B23" s="49"/>
      <c r="C23" s="1133"/>
      <c r="D23" s="49"/>
      <c r="E23" s="1133"/>
      <c r="F23" s="49"/>
      <c r="G23" s="1133"/>
      <c r="H23" s="154"/>
      <c r="I23" s="1504"/>
      <c r="J23" s="1504"/>
      <c r="K23" s="1150" t="s">
        <v>76</v>
      </c>
      <c r="L23" s="1138">
        <v>0.1625</v>
      </c>
      <c r="M23" s="1149"/>
      <c r="N23" s="950"/>
      <c r="O23" s="950"/>
      <c r="P23" s="1135"/>
    </row>
    <row r="24" spans="1:16" s="1" customFormat="1" ht="20.1" customHeight="1">
      <c r="A24" s="7" t="s">
        <v>812</v>
      </c>
      <c r="B24" s="1150" t="s">
        <v>76</v>
      </c>
      <c r="C24" s="1133">
        <v>1</v>
      </c>
      <c r="D24" s="1150" t="s">
        <v>76</v>
      </c>
      <c r="E24" s="1133">
        <v>1</v>
      </c>
      <c r="F24" s="1150" t="s">
        <v>76</v>
      </c>
      <c r="G24" s="1133"/>
      <c r="H24" s="154"/>
      <c r="I24" s="1504"/>
      <c r="J24" s="1504"/>
      <c r="K24" s="1150" t="s">
        <v>76</v>
      </c>
      <c r="L24" s="1138"/>
      <c r="M24" s="1149"/>
      <c r="N24" s="1159" t="s">
        <v>76</v>
      </c>
      <c r="O24" s="1159" t="s">
        <v>76</v>
      </c>
      <c r="P24" s="1135"/>
    </row>
    <row r="25" spans="1:16" s="1" customFormat="1" ht="20.1" customHeight="1">
      <c r="A25" s="7" t="s">
        <v>813</v>
      </c>
      <c r="B25" s="1150" t="s">
        <v>76</v>
      </c>
      <c r="C25" s="1133">
        <v>1</v>
      </c>
      <c r="D25" s="1150" t="s">
        <v>76</v>
      </c>
      <c r="E25" s="1133">
        <v>1</v>
      </c>
      <c r="F25" s="1150" t="s">
        <v>76</v>
      </c>
      <c r="G25" s="1133" t="s">
        <v>206</v>
      </c>
      <c r="H25" s="1149"/>
      <c r="I25" s="1504"/>
      <c r="J25" s="1504"/>
      <c r="K25" s="1150"/>
      <c r="L25" s="1138">
        <v>0.1625</v>
      </c>
      <c r="M25" s="1149"/>
      <c r="N25" s="1159"/>
      <c r="O25" s="1159"/>
      <c r="P25" s="1135">
        <v>1</v>
      </c>
    </row>
    <row r="26" spans="6:12" ht="30" customHeight="1" hidden="1">
      <c r="F26" s="1502" t="s">
        <v>207</v>
      </c>
      <c r="G26" s="1502"/>
      <c r="K26" s="1502" t="s">
        <v>208</v>
      </c>
      <c r="L26" s="1502"/>
    </row>
    <row r="29" spans="1:1" ht="18" hidden="1">
      <c r="A29" s="15" t="s">
        <v>118</v>
      </c>
    </row>
    <row r="30" spans="1:1" ht="13.5" customHeight="1" hidden="1">
      <c r="A30" s="15"/>
    </row>
    <row r="31" spans="1:1" hidden="1">
      <c r="A31" s="30" t="s">
        <v>105</v>
      </c>
    </row>
    <row r="32" spans="1:4" hidden="1">
      <c r="A32" t="s">
        <v>111</v>
      </c>
      <c r="B32" s="31">
        <v>0.025</v>
      </c>
      <c r="D32" t="s">
        <v>106</v>
      </c>
    </row>
    <row r="33" spans="1:4" hidden="1">
      <c r="A33" t="s">
        <v>107</v>
      </c>
      <c r="B33" s="31">
        <v>0.025</v>
      </c>
      <c r="D33" t="s">
        <v>110</v>
      </c>
    </row>
    <row r="34" spans="1:4" hidden="1">
      <c r="A34" t="s">
        <v>109</v>
      </c>
      <c r="B34" s="31">
        <v>0.025</v>
      </c>
      <c r="D34" t="s">
        <v>108</v>
      </c>
    </row>
    <row r="35" spans="1:2" hidden="1">
      <c r="A35" s="30" t="s">
        <v>99</v>
      </c>
      <c r="B35" s="21"/>
    </row>
    <row r="36" spans="1:4" hidden="1">
      <c r="A36" t="s">
        <v>97</v>
      </c>
      <c r="B36" s="21">
        <v>0.18</v>
      </c>
      <c r="D36" t="s">
        <v>98</v>
      </c>
    </row>
    <row r="37" spans="1:4" hidden="1">
      <c r="A37" t="s">
        <v>100</v>
      </c>
      <c r="B37" s="21">
        <v>0.06</v>
      </c>
      <c r="D37" t="s">
        <v>101</v>
      </c>
    </row>
    <row r="38" spans="1:4" hidden="1">
      <c r="A38" t="s">
        <v>102</v>
      </c>
      <c r="B38" s="21">
        <v>0.06</v>
      </c>
      <c r="D38" t="s">
        <v>103</v>
      </c>
    </row>
    <row r="39" spans="1:2" hidden="1">
      <c r="A39" s="30" t="s">
        <v>96</v>
      </c>
      <c r="B39" s="21">
        <v>0.3</v>
      </c>
    </row>
    <row r="40" spans="1:2" hidden="1">
      <c r="A40" s="30" t="s">
        <v>94</v>
      </c>
      <c r="B40" s="31">
        <v>0.025</v>
      </c>
    </row>
    <row r="41" spans="1:2" hidden="1">
      <c r="A41" s="30" t="s">
        <v>95</v>
      </c>
      <c r="B41" s="21"/>
    </row>
    <row r="42" spans="1:4" hidden="1">
      <c r="A42" t="s">
        <v>97</v>
      </c>
      <c r="B42" s="21">
        <v>0.15</v>
      </c>
      <c r="D42" t="s">
        <v>104</v>
      </c>
    </row>
    <row r="43" spans="1:2" hidden="1">
      <c r="A43" t="s">
        <v>93</v>
      </c>
      <c r="B43" s="31">
        <v>0.045</v>
      </c>
    </row>
    <row r="44" spans="1:4" hidden="1">
      <c r="A44" t="s">
        <v>113</v>
      </c>
      <c r="B44" s="32">
        <v>0.0225</v>
      </c>
      <c r="D44" t="s">
        <v>112</v>
      </c>
    </row>
    <row r="45" spans="1:4" hidden="1">
      <c r="A45" t="s">
        <v>117</v>
      </c>
      <c r="B45" s="21">
        <v>0.06</v>
      </c>
      <c r="D45" t="s">
        <v>114</v>
      </c>
    </row>
    <row r="46" spans="1:4" hidden="1">
      <c r="A46" t="s">
        <v>116</v>
      </c>
      <c r="B46" s="32">
        <v>0.0225</v>
      </c>
      <c r="D46" t="s">
        <v>115</v>
      </c>
    </row>
    <row r="47" spans="2:2">
      <c r="B47" s="21"/>
    </row>
  </sheetData>
  <mergeCells count="10">
    <mergeCell ref="K26:L26"/>
    <mergeCell ref="F26:G26"/>
    <mergeCell ref="O4:P4"/>
    <mergeCell ref="I5:I25"/>
    <mergeCell ref="J5:J25"/>
    <mergeCell ref="B4:C4"/>
    <mergeCell ref="D4:E4"/>
    <mergeCell ref="F4:G4"/>
    <mergeCell ref="K4:L4"/>
    <mergeCell ref="B20:F20"/>
  </mergeCells>
  <pageMargins left="0.70866141732283472" right="0.70866141732283472" top="0.55118110236220474" bottom="0.55118110236220474" header="0.31496062992125984" footer="0.31496062992125984"/>
  <pageSetup paperSize="9" scale="71" orientation="landscape"/>
  <headerFooter scaleWithDoc="1" alignWithMargins="1" differentFirst="0" differentOddEven="0">
    <oddHeader>&amp;CSt George's Planning Office</oddHeader>
    <oddFooter>&amp;C&amp;Z&amp;F</oddFooter>
  </headerFooter>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S62"/>
  <sheetViews>
    <sheetView showGridLines="0" view="normal" workbookViewId="0">
      <selection pane="topLeft" activeCell="D1" sqref="D1:D1048576"/>
    </sheetView>
  </sheetViews>
  <sheetFormatPr defaultRowHeight="14.4"/>
  <cols>
    <col min="1" max="1" width="37.625" customWidth="1"/>
    <col min="2" max="2" width="10.125" customWidth="1"/>
    <col min="3" max="3" width="9.50390625" customWidth="1"/>
    <col min="4" max="4" width="9.50390625" hidden="1" customWidth="1"/>
    <col min="5" max="5" width="15.375" customWidth="1"/>
    <col min="6" max="6" width="8.375" customWidth="1"/>
    <col min="7" max="7" width="10.00390625" customWidth="1"/>
    <col min="8" max="8" width="10.50390625" customWidth="1"/>
    <col min="9" max="10" width="9.625" customWidth="1"/>
    <col min="11" max="11" width="15.625" customWidth="1"/>
    <col min="12" max="12" width="1.625" customWidth="1"/>
    <col min="13" max="13" width="12.00390625" style="123" customWidth="1"/>
    <col min="14" max="14" width="9.50390625" style="123" customWidth="1"/>
    <col min="15" max="15" width="1.625" style="123" customWidth="1"/>
    <col min="16" max="16" width="20.50390625" style="123" hidden="1" customWidth="1"/>
    <col min="17" max="17" width="12.125" style="123" hidden="1" customWidth="1"/>
    <col min="18" max="18" width="0" style="123" hidden="1" customWidth="1"/>
    <col min="19" max="19" width="9.125" style="123" customWidth="1"/>
  </cols>
  <sheetData>
    <row r="1" spans="1:19" ht="21.75" customHeight="1">
      <c r="A1" s="122" t="s">
        <v>276</v>
      </c>
      <c r="B1" s="123"/>
      <c r="C1" s="123"/>
      <c r="D1" s="123"/>
      <c r="E1" s="123"/>
      <c r="F1" s="123"/>
      <c r="G1" s="123"/>
      <c r="H1" s="123"/>
      <c r="I1" s="123"/>
      <c r="J1" s="123"/>
      <c r="K1" s="123"/>
      <c r="L1" s="123"/>
      <c r="N1" s="124"/>
      <c r="S1" s="315"/>
    </row>
    <row r="2" spans="1:12" ht="4.5" customHeight="1">
      <c r="A2" s="123"/>
      <c r="B2" s="123"/>
      <c r="C2" s="123"/>
      <c r="D2" s="123"/>
      <c r="E2" s="123"/>
      <c r="F2" s="123"/>
      <c r="G2" s="123"/>
      <c r="H2" s="123"/>
      <c r="I2" s="123"/>
      <c r="J2" s="123"/>
      <c r="K2" s="123"/>
      <c r="L2" s="123"/>
    </row>
    <row r="3" spans="2:14" s="96" customFormat="1" ht="20.25" customHeight="1">
      <c r="B3" s="125" t="s">
        <v>842</v>
      </c>
      <c r="C3" s="125"/>
      <c r="D3" s="125"/>
      <c r="E3" s="125"/>
      <c r="F3" s="457"/>
      <c r="G3" s="125" t="s">
        <v>913</v>
      </c>
      <c r="H3" s="126"/>
      <c r="I3" s="126"/>
      <c r="J3" s="125"/>
      <c r="K3" s="125"/>
      <c r="L3" s="457"/>
      <c r="M3" s="125" t="s">
        <v>916</v>
      </c>
      <c r="N3" s="125"/>
    </row>
    <row r="4" spans="1:14" s="96" customFormat="1" ht="53.25" customHeight="1">
      <c r="A4" s="126"/>
      <c r="B4" s="129" t="s">
        <v>74</v>
      </c>
      <c r="C4" s="130" t="s">
        <v>75</v>
      </c>
      <c r="D4" s="130" t="s">
        <v>24</v>
      </c>
      <c r="E4" s="130" t="s">
        <v>141</v>
      </c>
      <c r="G4" s="1505" t="s">
        <v>74</v>
      </c>
      <c r="H4" s="1505"/>
      <c r="I4" s="127" t="s">
        <v>210</v>
      </c>
      <c r="J4" s="130" t="s">
        <v>75</v>
      </c>
      <c r="K4" s="130" t="s">
        <v>141</v>
      </c>
      <c r="M4" s="129" t="s">
        <v>74</v>
      </c>
      <c r="N4" s="130" t="s">
        <v>75</v>
      </c>
    </row>
    <row r="5" spans="1:19" s="1" customFormat="1" ht="17.1" customHeight="1">
      <c r="A5" s="330" t="s">
        <v>67</v>
      </c>
      <c r="B5" s="498">
        <f>'Table 3 Weightings Sep22'!B5</f>
        <v>1</v>
      </c>
      <c r="C5" s="498">
        <f>'Table 3 Weightings Sep22'!C5</f>
        <v>1</v>
      </c>
      <c r="D5" s="498">
        <f>'Table 3 Weightings Sep22'!D5</f>
        <v>1</v>
      </c>
      <c r="E5" s="498">
        <f>'Table 3 Weightings Sep22'!E5</f>
        <v>1</v>
      </c>
      <c r="F5" s="1139"/>
      <c r="G5" s="1506"/>
      <c r="H5" s="1507"/>
      <c r="I5" s="1506"/>
      <c r="J5" s="501">
        <f>'Table 3 Weightings Sep22'!J5</f>
        <v>0.15</v>
      </c>
      <c r="K5" s="501">
        <f>'Table 3 Weightings Sep22'!K5</f>
        <v>0.23</v>
      </c>
      <c r="L5" s="1140"/>
      <c r="M5" s="498">
        <f>'Table 3 Weightings Sep22'!M5</f>
        <v>1</v>
      </c>
      <c r="N5" s="498">
        <f>'Table 3 Weightings Sep22'!N5</f>
        <v>1</v>
      </c>
      <c r="O5" s="96"/>
      <c r="P5" s="96" t="s">
        <v>82</v>
      </c>
      <c r="Q5" s="96" t="s">
        <v>84</v>
      </c>
      <c r="R5" s="96"/>
      <c r="S5" s="96"/>
    </row>
    <row r="6" spans="1:19" s="1" customFormat="1" ht="17.1" customHeight="1">
      <c r="A6" s="519" t="s">
        <v>124</v>
      </c>
      <c r="B6" s="1160">
        <f>'Table 3 Weightings Sep22'!B7</f>
        <v>0.5</v>
      </c>
      <c r="C6" s="1160">
        <f>'Table 3 Weightings Sep22'!C7</f>
        <v>0.33333333333333331</v>
      </c>
      <c r="D6" s="1160">
        <f>'Table 3 Weightings Sep22'!D7</f>
        <v>0.33</v>
      </c>
      <c r="E6" s="1160">
        <f>'Table 3 Weightings Sep22'!E7</f>
        <v>0.33333333333333331</v>
      </c>
      <c r="F6" s="96"/>
      <c r="G6" s="1508"/>
      <c r="H6" s="1139"/>
      <c r="I6" s="1508"/>
      <c r="J6" s="502">
        <f>SUM('Table 3 Weightings Sep22'!J8:J10)</f>
        <v>0.2</v>
      </c>
      <c r="K6" s="502">
        <f>SUM('Table 3 Weightings Sep22'!K8:K10)</f>
        <v>0.35000000000000003</v>
      </c>
      <c r="L6" s="1140"/>
      <c r="M6" s="499">
        <f>SUM('Table 3 Weightings Sep22'!M11:M12)</f>
        <v>1.5</v>
      </c>
      <c r="N6" s="499">
        <f>SUM('Table 3 Weightings Sep22'!N11:N12)</f>
        <v>1</v>
      </c>
      <c r="O6" s="96"/>
      <c r="P6" s="96"/>
      <c r="Q6" s="96"/>
      <c r="R6" s="96"/>
      <c r="S6" s="96"/>
    </row>
    <row r="7" spans="1:19" s="1" customFormat="1" ht="17.1" customHeight="1">
      <c r="A7" s="519" t="s">
        <v>446</v>
      </c>
      <c r="B7" s="505">
        <f>'Table 3 Weightings Sep22'!B14</f>
        <v>1</v>
      </c>
      <c r="C7" s="505">
        <f>'Table 3 Weightings Sep22'!C14</f>
        <v>0.8</v>
      </c>
      <c r="D7" s="505">
        <f>'Table 3 Weightings Sep22'!D14</f>
        <v>0.67</v>
      </c>
      <c r="E7" s="505">
        <f>'Table 3 Weightings Sep22'!E14</f>
        <v>0.8</v>
      </c>
      <c r="F7" s="1139"/>
      <c r="G7" s="1139"/>
      <c r="H7" s="1139"/>
      <c r="I7" s="1508"/>
      <c r="J7" s="506"/>
      <c r="K7" s="506"/>
      <c r="L7" s="1140"/>
      <c r="M7" s="505">
        <f>SUM('Table 3 Weightings Sep22'!M14:M15)</f>
        <v>1.5</v>
      </c>
      <c r="N7" s="505">
        <f>SUM('Table 3 Weightings Sep22'!N14:N15)</f>
        <v>1</v>
      </c>
      <c r="O7" s="96"/>
      <c r="P7" s="317"/>
      <c r="Q7" s="96"/>
      <c r="R7" s="96"/>
      <c r="S7" s="96"/>
    </row>
    <row r="8" spans="1:19" s="1" customFormat="1" ht="17.1" customHeight="1">
      <c r="A8" s="519" t="s">
        <v>69</v>
      </c>
      <c r="B8" s="499">
        <f>'Table 3 Weightings Sep22'!B16</f>
        <v>1</v>
      </c>
      <c r="C8" s="499"/>
      <c r="D8" s="499"/>
      <c r="E8" s="499"/>
      <c r="F8" s="1139"/>
      <c r="G8" s="1139"/>
      <c r="H8" s="1139"/>
      <c r="I8" s="1508"/>
      <c r="J8" s="500">
        <f>'Table 3 Weightings Sep22'!J16</f>
        <v>0.15</v>
      </c>
      <c r="K8" s="500">
        <f>'Table 3 Weightings Sep22'!K16</f>
        <v>0.23</v>
      </c>
      <c r="L8" s="1140"/>
      <c r="M8" s="499">
        <f>'Table 3 Weightings Sep22'!M16</f>
        <v>1</v>
      </c>
      <c r="N8" s="499"/>
      <c r="O8" s="96"/>
      <c r="P8" s="96" t="s">
        <v>82</v>
      </c>
      <c r="Q8" s="96" t="s">
        <v>84</v>
      </c>
      <c r="R8" s="96"/>
      <c r="S8" s="96"/>
    </row>
    <row r="9" spans="1:19" s="1" customFormat="1" ht="17.1" customHeight="1">
      <c r="A9" s="519" t="s">
        <v>447</v>
      </c>
      <c r="B9" s="507">
        <f>SUM('Table 3 Weightings Sep22'!B18:B19)</f>
        <v>1</v>
      </c>
      <c r="C9" s="507"/>
      <c r="D9" s="507"/>
      <c r="E9" s="507"/>
      <c r="F9" s="1139"/>
      <c r="G9" s="1139"/>
      <c r="H9" s="1139"/>
      <c r="I9" s="1508"/>
      <c r="J9" s="508">
        <f>'Table 3 Weightings Sep22'!J17</f>
        <v>0.05</v>
      </c>
      <c r="K9" s="508">
        <f>'Table 3 Weightings Sep22'!K17</f>
        <v>0.14</v>
      </c>
      <c r="L9" s="1140"/>
      <c r="M9" s="507"/>
      <c r="N9" s="507"/>
      <c r="O9" s="96"/>
      <c r="P9" s="96" t="s">
        <v>82</v>
      </c>
      <c r="Q9" s="96" t="s">
        <v>84</v>
      </c>
      <c r="R9" s="96"/>
      <c r="S9" s="96"/>
    </row>
    <row r="10" spans="1:19" s="1" customFormat="1" ht="17.1" customHeight="1">
      <c r="A10" s="519" t="s">
        <v>72</v>
      </c>
      <c r="B10" s="499"/>
      <c r="C10" s="499"/>
      <c r="D10" s="499"/>
      <c r="E10" s="499"/>
      <c r="F10" s="1139"/>
      <c r="G10" s="1139"/>
      <c r="H10" s="1139"/>
      <c r="I10" s="1508"/>
      <c r="J10" s="500"/>
      <c r="K10" s="500"/>
      <c r="L10" s="1140"/>
      <c r="M10" s="499">
        <f>'Table 3 Weightings Sep22'!M20</f>
        <v>1</v>
      </c>
      <c r="N10" s="499"/>
      <c r="O10" s="96"/>
      <c r="P10" s="96" t="s">
        <v>82</v>
      </c>
      <c r="Q10" s="96" t="s">
        <v>84</v>
      </c>
      <c r="R10" s="96"/>
      <c r="S10" s="96"/>
    </row>
    <row r="11" spans="1:19" s="1" customFormat="1" ht="17.1" customHeight="1">
      <c r="A11" s="519" t="s">
        <v>73</v>
      </c>
      <c r="B11" s="499">
        <f>'Table 3 Weightings Sep22'!B21</f>
        <v>1</v>
      </c>
      <c r="C11" s="499"/>
      <c r="D11" s="499"/>
      <c r="E11" s="499"/>
      <c r="F11" s="1139"/>
      <c r="G11" s="1139"/>
      <c r="H11" s="1139"/>
      <c r="I11" s="1508"/>
      <c r="J11" s="500"/>
      <c r="K11" s="500"/>
      <c r="L11" s="1140"/>
      <c r="M11" s="499">
        <f>'Table 3 Weightings Sep22'!M21</f>
        <v>1</v>
      </c>
      <c r="N11" s="499"/>
      <c r="O11" s="96"/>
      <c r="P11" s="96" t="s">
        <v>82</v>
      </c>
      <c r="Q11" s="96" t="s">
        <v>84</v>
      </c>
      <c r="R11" s="96"/>
      <c r="S11" s="96"/>
    </row>
    <row r="12" spans="1:19" s="1" customFormat="1" ht="17.1" customHeight="1">
      <c r="A12" s="519" t="s">
        <v>78</v>
      </c>
      <c r="B12" s="499"/>
      <c r="C12" s="499"/>
      <c r="D12" s="499"/>
      <c r="E12" s="499"/>
      <c r="F12" s="1139"/>
      <c r="G12" s="1139"/>
      <c r="H12" s="1139"/>
      <c r="I12" s="1508"/>
      <c r="J12" s="500">
        <f>'Table 3 Weightings Sep22'!J23</f>
        <v>0.15</v>
      </c>
      <c r="K12" s="500">
        <f>'Table 3 Weightings Sep22'!K23</f>
        <v>0</v>
      </c>
      <c r="L12" s="1140"/>
      <c r="M12" s="499"/>
      <c r="N12" s="499"/>
      <c r="O12" s="96"/>
      <c r="P12" s="96" t="s">
        <v>82</v>
      </c>
      <c r="Q12" s="96" t="s">
        <v>84</v>
      </c>
      <c r="R12" s="96"/>
      <c r="S12" s="96"/>
    </row>
    <row r="13" spans="1:19" s="1" customFormat="1" ht="17.1" customHeight="1">
      <c r="A13" s="519" t="s">
        <v>80</v>
      </c>
      <c r="B13" s="1160">
        <f>'Table 3 Weightings Sep22'!B24</f>
        <v>0.67</v>
      </c>
      <c r="C13" s="1160">
        <f>'Table 3 Weightings Sep22'!C24</f>
        <v>0.67</v>
      </c>
      <c r="D13" s="1160">
        <f>0.5+0.33</f>
        <v>0.83000000000000007</v>
      </c>
      <c r="E13" s="1160">
        <f>0.33</f>
        <v>0.33</v>
      </c>
      <c r="F13" s="1139"/>
      <c r="G13" s="1139"/>
      <c r="H13" s="1139"/>
      <c r="I13" s="1508"/>
      <c r="J13" s="500">
        <f>'Table 3 Weightings Sep22'!J24</f>
        <v>0.15</v>
      </c>
      <c r="K13" s="500">
        <f>'Table 3 Weightings Sep22'!K24</f>
        <v>0</v>
      </c>
      <c r="L13" s="1140"/>
      <c r="M13" s="499">
        <f>'Table 3 Weightings Sep22'!M24</f>
        <v>1</v>
      </c>
      <c r="N13" s="499">
        <f>'Table 3 Weightings Sep22'!N24</f>
        <v>1</v>
      </c>
      <c r="O13" s="96"/>
      <c r="P13" s="96" t="s">
        <v>82</v>
      </c>
      <c r="Q13" s="96" t="s">
        <v>84</v>
      </c>
      <c r="R13" s="96"/>
      <c r="S13" s="96"/>
    </row>
    <row r="14" spans="1:14">
      <c r="A14" s="519" t="s">
        <v>580</v>
      </c>
      <c r="B14" s="499"/>
      <c r="C14" s="499"/>
      <c r="D14" s="499"/>
      <c r="E14" s="499"/>
      <c r="F14" s="1139"/>
      <c r="G14" s="1141"/>
      <c r="H14" s="1141"/>
      <c r="I14" s="1508"/>
      <c r="J14" s="500">
        <f>'Table 3 Weightings Sep22'!J22</f>
        <v>0.15</v>
      </c>
      <c r="K14" s="500">
        <f>'Table 3 Weightings Sep22'!K22</f>
        <v>0.05</v>
      </c>
      <c r="L14" s="1141"/>
      <c r="M14" s="499"/>
      <c r="N14" s="499"/>
    </row>
    <row r="15" spans="2:14">
      <c r="B15" s="1022">
        <f>SUM(B5:B14)</f>
        <v>6.17</v>
      </c>
      <c r="C15" s="1022">
        <f>SUM(C5:C14)</f>
        <v>2.8033333333333332</v>
      </c>
      <c r="D15" s="1022">
        <f>SUM(D5:D14)</f>
        <v>2.83</v>
      </c>
      <c r="E15" s="1022">
        <f>SUM(E5:E14)</f>
        <v>2.4633333333333334</v>
      </c>
      <c r="F15" s="1141"/>
      <c r="G15" s="1141"/>
      <c r="H15" s="1141"/>
      <c r="I15" s="1141"/>
      <c r="J15" s="123"/>
      <c r="K15" s="123"/>
      <c r="L15" s="1141"/>
      <c r="N15" s="669"/>
    </row>
    <row r="16" spans="2:14">
      <c r="B16" s="123"/>
      <c r="C16" s="123"/>
      <c r="D16" s="123"/>
      <c r="E16" s="123"/>
      <c r="F16" s="1141"/>
      <c r="G16" s="1141"/>
      <c r="H16" s="1141"/>
      <c r="I16" s="1141"/>
      <c r="J16" s="123"/>
      <c r="K16" s="123"/>
      <c r="L16" s="1141"/>
      <c r="N16" s="669"/>
    </row>
    <row r="17" spans="1:14">
      <c r="A17" s="123" t="s">
        <v>448</v>
      </c>
      <c r="B17" s="496">
        <f>B5+B6+B8+B10+B11+B12+B13+B14</f>
        <v>4.17</v>
      </c>
      <c r="C17" s="496">
        <f>C5+C6+C8+C10+C11+C12+C13+C14</f>
        <v>2.0033333333333334</v>
      </c>
      <c r="D17" s="496">
        <f>D5+D6+D8+D10+D11+D12+D13+D14</f>
        <v>2.16</v>
      </c>
      <c r="E17" s="496">
        <f>E5+E6+E8+E10+E11+E12+E13+E14</f>
        <v>1.6633333333333333</v>
      </c>
      <c r="F17" s="1141"/>
      <c r="G17" s="1141"/>
      <c r="H17" s="1141"/>
      <c r="I17" s="1141"/>
      <c r="J17" s="497">
        <f>J5+J6+J8+J10+J11+J12+J13+J14</f>
        <v>0.95000000000000007</v>
      </c>
      <c r="K17" s="497">
        <f>K5+K6+K8+K10+K11+K12+K13+K14</f>
        <v>0.8600000000000001</v>
      </c>
      <c r="L17" s="123"/>
      <c r="M17" s="496">
        <f>M5+M6+M8+M10+M11+M12+M13+M14</f>
        <v>6.5</v>
      </c>
      <c r="N17" s="496">
        <f>N5+N6+N8+N10+N11+N12+N13+N14</f>
        <v>3</v>
      </c>
    </row>
    <row r="18" spans="1:14">
      <c r="A18" s="123" t="s">
        <v>446</v>
      </c>
      <c r="B18" s="503">
        <f>B7</f>
        <v>1</v>
      </c>
      <c r="C18" s="503">
        <f>C7</f>
        <v>0.8</v>
      </c>
      <c r="D18" s="503">
        <f>D7</f>
        <v>0.67</v>
      </c>
      <c r="E18" s="503">
        <f>E7</f>
        <v>0.8</v>
      </c>
      <c r="F18" s="1141"/>
      <c r="G18" s="1141"/>
      <c r="H18" s="1141"/>
      <c r="I18" s="1141"/>
      <c r="J18" s="504">
        <f>J7</f>
        <v>0</v>
      </c>
      <c r="K18" s="504">
        <f>K7</f>
        <v>0</v>
      </c>
      <c r="L18" s="123"/>
      <c r="M18" s="503">
        <f>M7</f>
        <v>1.5</v>
      </c>
      <c r="N18" s="503">
        <f>N7</f>
        <v>1</v>
      </c>
    </row>
    <row r="19" spans="1:14">
      <c r="A19" s="123" t="s">
        <v>449</v>
      </c>
      <c r="B19" s="509">
        <f>B9</f>
        <v>1</v>
      </c>
      <c r="C19" s="509">
        <f>C9</f>
        <v>0</v>
      </c>
      <c r="D19" s="509">
        <f>D9</f>
        <v>0</v>
      </c>
      <c r="E19" s="509">
        <f>E9</f>
        <v>0</v>
      </c>
      <c r="F19" s="1141"/>
      <c r="G19" s="1141"/>
      <c r="H19" s="1141"/>
      <c r="I19" s="1141"/>
      <c r="J19" s="510">
        <f>J9</f>
        <v>0.05</v>
      </c>
      <c r="K19" s="510">
        <f>K9</f>
        <v>0.14</v>
      </c>
      <c r="L19" s="123"/>
      <c r="M19" s="509">
        <f>M9</f>
        <v>0</v>
      </c>
      <c r="N19" s="509">
        <f>N9</f>
        <v>0</v>
      </c>
    </row>
    <row r="20" spans="2:12">
      <c r="B20" s="123"/>
      <c r="C20" s="123"/>
      <c r="D20" s="123"/>
      <c r="E20" s="123"/>
      <c r="F20" s="1141"/>
      <c r="G20" s="1141"/>
      <c r="H20" s="1141"/>
      <c r="I20" s="1141"/>
      <c r="J20" s="123"/>
      <c r="K20" s="123"/>
      <c r="L20" s="123"/>
    </row>
    <row r="21" spans="1:14">
      <c r="A21" s="123" t="s">
        <v>450</v>
      </c>
      <c r="B21" s="493">
        <f>B17/SUM(B$17:B$19)</f>
        <v>0.67585089141004862</v>
      </c>
      <c r="C21" s="493">
        <f>C17/SUM(C$17:C$19)</f>
        <v>0.71462544589774069</v>
      </c>
      <c r="D21" s="493">
        <f>D17/SUM(D$17:D$19)</f>
        <v>0.76325088339222613</v>
      </c>
      <c r="E21" s="493">
        <f>E17/SUM(E$17:E$19)</f>
        <v>0.67523680649526385</v>
      </c>
      <c r="F21" s="1141"/>
      <c r="G21" s="1141"/>
      <c r="H21" s="1141"/>
      <c r="I21" s="1141"/>
      <c r="J21" s="493">
        <f>J17/SUM(J$17:J$19)</f>
        <v>0.95000000000000007</v>
      </c>
      <c r="K21" s="493">
        <f>K17/SUM(K$17:K$19)</f>
        <v>0.8600000000000001</v>
      </c>
      <c r="L21" s="123"/>
      <c r="M21" s="493">
        <f>M17/SUM(M$17:M$19)</f>
        <v>0.8125</v>
      </c>
      <c r="N21" s="493">
        <f>N17/SUM(N$17:N$19)</f>
        <v>0.75</v>
      </c>
    </row>
    <row r="22" spans="1:14">
      <c r="A22" s="123" t="s">
        <v>451</v>
      </c>
      <c r="B22" s="493">
        <f>B18/SUM(B$17:B$19)</f>
        <v>0.16207455429497569</v>
      </c>
      <c r="C22" s="493">
        <f>C18/SUM(C$17:C$19)</f>
        <v>0.2853745541022592</v>
      </c>
      <c r="D22" s="493">
        <f>D18/SUM(D$17:D$19)</f>
        <v>0.23674911660777387</v>
      </c>
      <c r="E22" s="493">
        <f>E18/SUM(E$17:E$19)</f>
        <v>0.32476319350473615</v>
      </c>
      <c r="F22" s="1141"/>
      <c r="G22" s="1141"/>
      <c r="H22" s="1141"/>
      <c r="I22" s="1141"/>
      <c r="J22" s="493">
        <f>J18/SUM(J$17:J$19)</f>
        <v>0</v>
      </c>
      <c r="K22" s="493">
        <f>K18/SUM(K$17:K$19)</f>
        <v>0</v>
      </c>
      <c r="L22" s="123"/>
      <c r="M22" s="493">
        <f>M18/SUM(M$17:M$19)</f>
        <v>0.1875</v>
      </c>
      <c r="N22" s="493">
        <f>N18/SUM(N$17:N$19)</f>
        <v>0.25</v>
      </c>
    </row>
    <row r="23" spans="1:14">
      <c r="A23" s="123" t="s">
        <v>452</v>
      </c>
      <c r="B23" s="493">
        <f>B19/SUM(B$17:B$19)</f>
        <v>0.16207455429497569</v>
      </c>
      <c r="C23" s="493">
        <f>C19/SUM(C$17:C$19)</f>
        <v>0</v>
      </c>
      <c r="D23" s="493">
        <f>D19/SUM(D$17:D$19)</f>
        <v>0</v>
      </c>
      <c r="E23" s="493">
        <f>E19/SUM(E$17:E$19)</f>
        <v>0</v>
      </c>
      <c r="F23" s="1141"/>
      <c r="G23" s="1141"/>
      <c r="H23" s="1141"/>
      <c r="I23" s="1141"/>
      <c r="J23" s="493">
        <f>J19/SUM(J$17:J$19)</f>
        <v>0.05</v>
      </c>
      <c r="K23" s="493">
        <f>K19/SUM(K$17:K$19)</f>
        <v>0.14</v>
      </c>
      <c r="L23" s="123"/>
      <c r="M23" s="493">
        <f>M19/SUM(M$17:M$19)</f>
        <v>0</v>
      </c>
      <c r="N23" s="493">
        <f>N19/SUM(N$17:N$19)</f>
        <v>0</v>
      </c>
    </row>
    <row r="24" spans="2:19" s="22" customFormat="1" ht="28.8">
      <c r="B24" s="494" t="s">
        <v>453</v>
      </c>
      <c r="C24" s="494" t="s">
        <v>454</v>
      </c>
      <c r="D24" s="494" t="s">
        <v>672</v>
      </c>
      <c r="E24" s="494" t="s">
        <v>456</v>
      </c>
      <c r="F24" s="1142"/>
      <c r="G24" s="1142"/>
      <c r="H24" s="1142"/>
      <c r="I24" s="1142"/>
      <c r="J24" s="494" t="s">
        <v>455</v>
      </c>
      <c r="K24" s="494" t="s">
        <v>457</v>
      </c>
      <c r="L24" s="495"/>
      <c r="M24" s="494" t="s">
        <v>458</v>
      </c>
      <c r="N24" s="494" t="s">
        <v>459</v>
      </c>
      <c r="O24" s="495"/>
      <c r="P24" s="495"/>
      <c r="Q24" s="495"/>
      <c r="R24" s="495"/>
      <c r="S24" s="495"/>
    </row>
    <row r="25" spans="2:14">
      <c r="B25" s="136" t="s">
        <v>306</v>
      </c>
      <c r="C25" s="136"/>
      <c r="D25" s="136"/>
      <c r="E25" s="136"/>
      <c r="F25" s="123"/>
      <c r="G25" s="123"/>
      <c r="H25" s="123"/>
      <c r="I25" s="123"/>
      <c r="J25" s="136" t="s">
        <v>315</v>
      </c>
      <c r="K25" s="136"/>
      <c r="L25" s="123"/>
      <c r="M25" s="136" t="s">
        <v>316</v>
      </c>
      <c r="N25" s="136"/>
    </row>
    <row r="26" spans="2:12">
      <c r="B26" s="123"/>
      <c r="C26" s="123"/>
      <c r="D26" s="123"/>
      <c r="E26" s="123"/>
      <c r="F26" s="123"/>
      <c r="G26" s="123"/>
      <c r="H26" s="123"/>
      <c r="I26" s="123"/>
      <c r="J26" s="123"/>
      <c r="K26" s="123"/>
      <c r="L26" s="123"/>
    </row>
    <row r="27" spans="2:12">
      <c r="B27" s="123"/>
      <c r="C27" s="123"/>
      <c r="D27" s="123"/>
      <c r="E27" s="123"/>
      <c r="F27" s="123"/>
      <c r="G27" s="123"/>
      <c r="H27" s="123"/>
      <c r="I27" s="123"/>
      <c r="J27" s="123"/>
      <c r="K27" s="123"/>
      <c r="L27" s="123"/>
    </row>
    <row r="28" spans="1:14">
      <c r="A28" s="123" t="s">
        <v>460</v>
      </c>
      <c r="B28" s="493">
        <f>B6/SUM(B5:B14)</f>
        <v>0.081037277147487846</v>
      </c>
      <c r="C28" s="493">
        <f>C6/SUM(C5:C14)</f>
        <v>0.11890606420927467</v>
      </c>
      <c r="D28" s="493">
        <f>D6/SUM(D5:D14)</f>
        <v>0.1166077738515901</v>
      </c>
      <c r="E28" s="493">
        <f>E6/SUM(E5:E14)</f>
        <v>0.13531799729364005</v>
      </c>
      <c r="F28" s="123"/>
      <c r="G28" s="123"/>
      <c r="H28" s="123"/>
      <c r="I28" s="123"/>
      <c r="J28" s="493">
        <f>J6/SUM(J5:J14)</f>
        <v>0.2</v>
      </c>
      <c r="K28" s="493">
        <f>K6/SUM(K5:K14)</f>
        <v>0.35000000000000003</v>
      </c>
      <c r="L28" s="123"/>
      <c r="M28" s="493">
        <f>M6/SUM(M5:M14)</f>
        <v>0.1875</v>
      </c>
      <c r="N28" s="493">
        <f>N6/SUM(N5:N14)</f>
        <v>0.25</v>
      </c>
    </row>
    <row r="29" spans="1:14">
      <c r="A29" s="123" t="s">
        <v>461</v>
      </c>
      <c r="B29" s="1023">
        <f>B21-B28</f>
        <v>0.59481361426256074</v>
      </c>
      <c r="C29" s="1023">
        <f>C21-C28</f>
        <v>0.595719381688466</v>
      </c>
      <c r="D29" s="1023">
        <f>D21-D28</f>
        <v>0.646643109540636</v>
      </c>
      <c r="E29" s="1023">
        <f>E21-E28</f>
        <v>0.53991880920162383</v>
      </c>
      <c r="F29" s="123"/>
      <c r="G29" s="123"/>
      <c r="H29" s="123"/>
      <c r="I29" s="123"/>
      <c r="J29" s="1023">
        <f>J21-J28</f>
        <v>0.75</v>
      </c>
      <c r="K29" s="1023">
        <f>K21-K28</f>
        <v>0.51</v>
      </c>
      <c r="L29" s="123"/>
      <c r="M29" s="1023">
        <f>M21-M28</f>
        <v>0.625</v>
      </c>
      <c r="N29" s="1023">
        <f>N21-N28</f>
        <v>0.5</v>
      </c>
    </row>
    <row r="30" spans="1:14">
      <c r="A30" s="123" t="s">
        <v>451</v>
      </c>
      <c r="B30" s="1023">
        <f>B22</f>
        <v>0.16207455429497569</v>
      </c>
      <c r="C30" s="1023">
        <f>C22</f>
        <v>0.2853745541022592</v>
      </c>
      <c r="D30" s="1023">
        <f>D22</f>
        <v>0.23674911660777387</v>
      </c>
      <c r="E30" s="1023">
        <f>E22</f>
        <v>0.32476319350473615</v>
      </c>
      <c r="F30" s="123"/>
      <c r="G30" s="123"/>
      <c r="H30" s="123"/>
      <c r="I30" s="123"/>
      <c r="J30" s="1023">
        <f>J22</f>
        <v>0</v>
      </c>
      <c r="K30" s="1023">
        <f>K22</f>
        <v>0</v>
      </c>
      <c r="L30" s="123"/>
      <c r="M30" s="1023">
        <f>M22</f>
        <v>0.1875</v>
      </c>
      <c r="N30" s="1023">
        <f>N22</f>
        <v>0.25</v>
      </c>
    </row>
    <row r="31" spans="1:14">
      <c r="A31" s="123" t="s">
        <v>452</v>
      </c>
      <c r="B31" s="1023">
        <f>B23</f>
        <v>0.16207455429497569</v>
      </c>
      <c r="C31" s="1023">
        <f>C23</f>
        <v>0</v>
      </c>
      <c r="D31" s="1023">
        <f>D23</f>
        <v>0</v>
      </c>
      <c r="E31" s="1023">
        <f>E23</f>
        <v>0</v>
      </c>
      <c r="F31" s="123"/>
      <c r="G31" s="123"/>
      <c r="H31" s="123"/>
      <c r="I31" s="123"/>
      <c r="J31" s="1023">
        <f>J23</f>
        <v>0.05</v>
      </c>
      <c r="K31" s="1023">
        <f>K23</f>
        <v>0.14</v>
      </c>
      <c r="L31" s="123"/>
      <c r="M31" s="1023">
        <f>M23</f>
        <v>0</v>
      </c>
      <c r="N31" s="1023">
        <f>N23</f>
        <v>0</v>
      </c>
    </row>
    <row r="32" spans="2:14" ht="28.8">
      <c r="B32" s="494" t="s">
        <v>453</v>
      </c>
      <c r="C32" s="494" t="s">
        <v>454</v>
      </c>
      <c r="D32" s="494" t="s">
        <v>672</v>
      </c>
      <c r="E32" s="494" t="s">
        <v>456</v>
      </c>
      <c r="F32" s="123"/>
      <c r="G32" s="123"/>
      <c r="H32" s="123"/>
      <c r="I32" s="123"/>
      <c r="J32" s="494" t="s">
        <v>455</v>
      </c>
      <c r="K32" s="494" t="s">
        <v>457</v>
      </c>
      <c r="L32" s="123"/>
      <c r="M32" s="123" t="str">
        <f>M24</f>
        <v>Times main</v>
      </c>
      <c r="N32" s="494" t="s">
        <v>459</v>
      </c>
    </row>
    <row r="33" spans="2:14">
      <c r="B33" s="123"/>
      <c r="C33" s="123"/>
      <c r="D33" s="123"/>
      <c r="E33" s="123"/>
      <c r="F33" s="123"/>
      <c r="G33" s="123"/>
      <c r="H33" s="123"/>
      <c r="I33" s="123"/>
      <c r="J33" s="123"/>
      <c r="K33" s="123"/>
      <c r="L33" s="123"/>
      <c r="N33" s="669"/>
    </row>
    <row r="34" spans="2:14">
      <c r="B34" s="123"/>
      <c r="C34" s="123"/>
      <c r="D34" s="123"/>
      <c r="E34" s="123"/>
      <c r="F34" s="123"/>
      <c r="G34" s="123"/>
      <c r="H34" s="123"/>
      <c r="I34" s="123"/>
      <c r="J34" s="123"/>
      <c r="K34" s="123"/>
      <c r="L34" s="123"/>
      <c r="N34" s="669"/>
    </row>
    <row r="35" spans="1:14">
      <c r="A35" s="96" t="s">
        <v>464</v>
      </c>
      <c r="B35" s="493">
        <f>B5/SUM(B$5:B$14)</f>
        <v>0.16207455429497569</v>
      </c>
      <c r="C35" s="493">
        <f>C5/SUM(C$5:C$14)</f>
        <v>0.356718192627824</v>
      </c>
      <c r="D35" s="493">
        <f>D5/SUM(D$5:D$14)</f>
        <v>0.35335689045936397</v>
      </c>
      <c r="E35" s="493">
        <f>E5/SUM(E$5:E$14)</f>
        <v>0.40595399188092013</v>
      </c>
      <c r="F35" s="123"/>
      <c r="G35" s="123"/>
      <c r="H35" s="123"/>
      <c r="I35" s="123"/>
      <c r="J35" s="493">
        <f>J5/SUM(J$5:J$14)</f>
        <v>0.15</v>
      </c>
      <c r="K35" s="493">
        <f>K5/SUM(K$5:K$14)</f>
        <v>0.23</v>
      </c>
      <c r="L35" s="123"/>
      <c r="M35" s="493">
        <f>M5/SUM(M$5:M$14)</f>
        <v>0.125</v>
      </c>
      <c r="N35" s="493">
        <f>N5/SUM(N$5:N$14)</f>
        <v>0.25</v>
      </c>
    </row>
    <row r="36" spans="1:14">
      <c r="A36" s="128" t="s">
        <v>460</v>
      </c>
      <c r="B36" s="493">
        <f>B28</f>
        <v>0.081037277147487846</v>
      </c>
      <c r="C36" s="493">
        <f>C28</f>
        <v>0.11890606420927467</v>
      </c>
      <c r="D36" s="493">
        <f>D28</f>
        <v>0.1166077738515901</v>
      </c>
      <c r="E36" s="493">
        <f>E28</f>
        <v>0.13531799729364005</v>
      </c>
      <c r="F36" s="123"/>
      <c r="G36" s="123"/>
      <c r="H36" s="123"/>
      <c r="I36" s="123"/>
      <c r="J36" s="493">
        <f>J28</f>
        <v>0.2</v>
      </c>
      <c r="K36" s="493">
        <f>K28</f>
        <v>0.35000000000000003</v>
      </c>
      <c r="L36" s="123"/>
      <c r="M36" s="493">
        <f>M28</f>
        <v>0.1875</v>
      </c>
      <c r="N36" s="493">
        <f>N28</f>
        <v>0.25</v>
      </c>
    </row>
    <row r="37" spans="1:14">
      <c r="A37" s="128" t="s">
        <v>465</v>
      </c>
      <c r="B37" s="493">
        <f>B8/SUM(B$5:B$14)</f>
        <v>0.16207455429497569</v>
      </c>
      <c r="C37" s="493">
        <f>C8/SUM(C$5:C$14)</f>
        <v>0</v>
      </c>
      <c r="D37" s="493">
        <f>D8/SUM(D$5:D$14)</f>
        <v>0</v>
      </c>
      <c r="E37" s="493">
        <f>E8/SUM(E$5:E$14)</f>
        <v>0</v>
      </c>
      <c r="F37" s="123"/>
      <c r="G37" s="123"/>
      <c r="H37" s="123"/>
      <c r="I37" s="123"/>
      <c r="J37" s="493">
        <f>J8/SUM(J$5:J$14)</f>
        <v>0.15</v>
      </c>
      <c r="K37" s="493">
        <f>K8/SUM(K$5:K$14)</f>
        <v>0.23</v>
      </c>
      <c r="L37" s="123"/>
      <c r="M37" s="493">
        <f>M8/SUM(M$5:M$14)</f>
        <v>0.125</v>
      </c>
      <c r="N37" s="493">
        <f>N8/SUM(N$5:N$14)</f>
        <v>0</v>
      </c>
    </row>
    <row r="38" spans="1:14">
      <c r="A38" s="128" t="s">
        <v>466</v>
      </c>
      <c r="B38" s="493">
        <f>B10/SUM(B$5:B$14)</f>
        <v>0</v>
      </c>
      <c r="C38" s="493">
        <f>C10/SUM(C$5:C$14)</f>
        <v>0</v>
      </c>
      <c r="D38" s="493">
        <f>D10/SUM(D$5:D$14)</f>
        <v>0</v>
      </c>
      <c r="E38" s="493">
        <f>E10/SUM(E$5:E$14)</f>
        <v>0</v>
      </c>
      <c r="F38" s="123"/>
      <c r="G38" s="123"/>
      <c r="H38" s="123"/>
      <c r="I38" s="123"/>
      <c r="J38" s="493">
        <f>J10/SUM(J$5:J$14)</f>
        <v>0</v>
      </c>
      <c r="K38" s="493">
        <f>K10/SUM(K$5:K$14)</f>
        <v>0</v>
      </c>
      <c r="L38" s="123"/>
      <c r="M38" s="493">
        <f>M10/SUM(M$5:M$14)</f>
        <v>0.125</v>
      </c>
      <c r="N38" s="493">
        <f>N10/SUM(N$5:N$14)</f>
        <v>0</v>
      </c>
    </row>
    <row r="39" spans="1:14">
      <c r="A39" s="128" t="s">
        <v>467</v>
      </c>
      <c r="B39" s="493">
        <f>B11/SUM(B$5:B$14)</f>
        <v>0.16207455429497569</v>
      </c>
      <c r="C39" s="493">
        <f>C11/SUM(C$5:C$14)</f>
        <v>0</v>
      </c>
      <c r="D39" s="493">
        <f>D11/SUM(D$5:D$14)</f>
        <v>0</v>
      </c>
      <c r="E39" s="493">
        <f>E11/SUM(E$5:E$14)</f>
        <v>0</v>
      </c>
      <c r="F39" s="123"/>
      <c r="G39" s="123"/>
      <c r="H39" s="123"/>
      <c r="I39" s="123"/>
      <c r="J39" s="493">
        <f>J11/SUM(J$5:J$14)</f>
        <v>0</v>
      </c>
      <c r="K39" s="493">
        <f>K11/SUM(K$5:K$14)</f>
        <v>0</v>
      </c>
      <c r="L39" s="123"/>
      <c r="M39" s="493">
        <f>M11/SUM(M$5:M$14)</f>
        <v>0.125</v>
      </c>
      <c r="N39" s="493">
        <f>N11/SUM(N$5:N$14)</f>
        <v>0</v>
      </c>
    </row>
    <row r="40" spans="1:14">
      <c r="A40" s="128" t="s">
        <v>468</v>
      </c>
      <c r="B40" s="493">
        <f>B12/SUM(B$5:B$14)</f>
        <v>0</v>
      </c>
      <c r="C40" s="493">
        <f>C12/SUM(C$5:C$14)</f>
        <v>0</v>
      </c>
      <c r="D40" s="493">
        <f>D12/SUM(D$5:D$14)</f>
        <v>0</v>
      </c>
      <c r="E40" s="493">
        <f>E12/SUM(E$5:E$14)</f>
        <v>0</v>
      </c>
      <c r="F40" s="123"/>
      <c r="G40" s="123"/>
      <c r="H40" s="123"/>
      <c r="I40" s="123"/>
      <c r="J40" s="493">
        <f>J12/SUM(J$5:J$14)</f>
        <v>0.15</v>
      </c>
      <c r="K40" s="493">
        <f>K12/SUM(K$5:K$14)</f>
        <v>0</v>
      </c>
      <c r="L40" s="123"/>
      <c r="M40" s="493">
        <f>M12/SUM(M$5:M$14)</f>
        <v>0</v>
      </c>
      <c r="N40" s="493">
        <f>N12/SUM(N$5:N$14)</f>
        <v>0</v>
      </c>
    </row>
    <row r="41" spans="1:14">
      <c r="A41" s="128" t="s">
        <v>469</v>
      </c>
      <c r="B41" s="493">
        <f>B13/SUM(B$5:B$14)</f>
        <v>0.10858995137763372</v>
      </c>
      <c r="C41" s="493">
        <f>C13/SUM(C$5:C$14)</f>
        <v>0.23900118906064211</v>
      </c>
      <c r="D41" s="493">
        <f>D13/SUM(D$5:D$14)</f>
        <v>0.29328621908127211</v>
      </c>
      <c r="E41" s="493">
        <f>E13/SUM(E$5:E$14)</f>
        <v>0.13396481732070364</v>
      </c>
      <c r="F41" s="123"/>
      <c r="G41" s="123"/>
      <c r="H41" s="123"/>
      <c r="I41" s="123"/>
      <c r="J41" s="493">
        <f>J13/SUM(J$5:J$14)</f>
        <v>0.15</v>
      </c>
      <c r="K41" s="493">
        <f>K13/SUM(K$5:K$14)</f>
        <v>0</v>
      </c>
      <c r="L41" s="123"/>
      <c r="M41" s="493">
        <f>M13/SUM(M$5:M$14)</f>
        <v>0.125</v>
      </c>
      <c r="N41" s="493">
        <f>N13/SUM(N$5:N$14)</f>
        <v>0.25</v>
      </c>
    </row>
    <row r="42" spans="2:14">
      <c r="B42" s="493">
        <f>SUM(B35:B41)-B21</f>
        <v>0</v>
      </c>
      <c r="C42" s="493">
        <f>SUM(C35:C41)-C21</f>
        <v>0</v>
      </c>
      <c r="D42" s="493">
        <f>SUM(D35:D41)-D21</f>
        <v>0</v>
      </c>
      <c r="E42" s="493">
        <f>SUM(E35:E41)-E21</f>
        <v>0</v>
      </c>
      <c r="F42" s="123"/>
      <c r="G42" s="123"/>
      <c r="H42" s="123"/>
      <c r="I42" s="123"/>
      <c r="J42" s="493"/>
      <c r="K42" s="493"/>
      <c r="L42" s="123"/>
      <c r="M42" s="493"/>
      <c r="N42" s="493"/>
    </row>
    <row r="43" spans="1:12">
      <c r="A43" s="96"/>
      <c r="B43" s="123"/>
      <c r="C43" s="123"/>
      <c r="D43" s="123"/>
      <c r="E43" s="123"/>
      <c r="F43" s="123"/>
      <c r="G43" s="123"/>
      <c r="H43" s="123"/>
      <c r="I43" s="123"/>
      <c r="J43" s="123"/>
      <c r="K43" s="123"/>
      <c r="L43" s="123"/>
    </row>
    <row r="44" spans="1:14">
      <c r="A44" s="123" t="s">
        <v>464</v>
      </c>
      <c r="B44" s="1023">
        <f>B35</f>
        <v>0.16207455429497569</v>
      </c>
      <c r="C44" s="1023">
        <f>C35</f>
        <v>0.356718192627824</v>
      </c>
      <c r="D44" s="1023">
        <f>D35</f>
        <v>0.35335689045936397</v>
      </c>
      <c r="E44" s="1023">
        <f>E35</f>
        <v>0.40595399188092013</v>
      </c>
      <c r="F44" s="136"/>
      <c r="G44" s="136"/>
      <c r="H44" s="136"/>
      <c r="I44" s="136"/>
      <c r="J44" s="1023">
        <f>J35</f>
        <v>0.15</v>
      </c>
      <c r="K44" s="1023">
        <f>K35</f>
        <v>0.23</v>
      </c>
      <c r="L44" s="136"/>
      <c r="M44" s="1023">
        <f>M35</f>
        <v>0.125</v>
      </c>
      <c r="N44" s="1023">
        <f>N35</f>
        <v>0.25</v>
      </c>
    </row>
    <row r="45" spans="1:14">
      <c r="A45" s="123" t="s">
        <v>505</v>
      </c>
      <c r="B45" s="1023">
        <f>B21-B44</f>
        <v>0.513776337115073</v>
      </c>
      <c r="C45" s="1023">
        <f>C21-C44</f>
        <v>0.35790725326991668</v>
      </c>
      <c r="D45" s="1023">
        <f>D21-D44</f>
        <v>0.40989399293286216</v>
      </c>
      <c r="E45" s="1023">
        <f>E21-E44</f>
        <v>0.26928281461434372</v>
      </c>
      <c r="F45" s="136"/>
      <c r="G45" s="136"/>
      <c r="H45" s="136"/>
      <c r="I45" s="136"/>
      <c r="J45" s="1023">
        <f>J21-J44</f>
        <v>0.8</v>
      </c>
      <c r="K45" s="1023">
        <f>K21-K44</f>
        <v>0.63000000000000012</v>
      </c>
      <c r="L45" s="136"/>
      <c r="M45" s="1023">
        <f>M21-M44</f>
        <v>0.6875</v>
      </c>
      <c r="N45" s="1023">
        <f>N21-N44</f>
        <v>0.5</v>
      </c>
    </row>
    <row r="46" spans="1:14">
      <c r="A46" s="123" t="s">
        <v>451</v>
      </c>
      <c r="B46" s="1023">
        <f>B22</f>
        <v>0.16207455429497569</v>
      </c>
      <c r="C46" s="1023">
        <f>C22</f>
        <v>0.2853745541022592</v>
      </c>
      <c r="D46" s="1023">
        <f>D22</f>
        <v>0.23674911660777387</v>
      </c>
      <c r="E46" s="1023">
        <f>E22</f>
        <v>0.32476319350473615</v>
      </c>
      <c r="F46" s="136"/>
      <c r="G46" s="136"/>
      <c r="H46" s="136"/>
      <c r="I46" s="136"/>
      <c r="J46" s="1023">
        <f>J22</f>
        <v>0</v>
      </c>
      <c r="K46" s="1023">
        <f>K22</f>
        <v>0</v>
      </c>
      <c r="L46" s="136"/>
      <c r="M46" s="1023">
        <f>M22</f>
        <v>0.1875</v>
      </c>
      <c r="N46" s="1023">
        <f>N22</f>
        <v>0.25</v>
      </c>
    </row>
    <row r="47" spans="1:14">
      <c r="A47" s="123" t="s">
        <v>452</v>
      </c>
      <c r="B47" s="1023">
        <f>B23</f>
        <v>0.16207455429497569</v>
      </c>
      <c r="C47" s="1023">
        <f>C23</f>
        <v>0</v>
      </c>
      <c r="D47" s="1023">
        <f>D23</f>
        <v>0</v>
      </c>
      <c r="E47" s="1023">
        <f>E23</f>
        <v>0</v>
      </c>
      <c r="F47" s="136"/>
      <c r="G47" s="136"/>
      <c r="H47" s="136"/>
      <c r="I47" s="136"/>
      <c r="J47" s="1023">
        <f>J23</f>
        <v>0.05</v>
      </c>
      <c r="K47" s="1023">
        <f>K23</f>
        <v>0.14</v>
      </c>
      <c r="L47" s="136"/>
      <c r="M47" s="1023">
        <f>M23</f>
        <v>0</v>
      </c>
      <c r="N47" s="1023">
        <f>N23</f>
        <v>0</v>
      </c>
    </row>
    <row r="48" spans="2:14" ht="28.8">
      <c r="B48" s="494" t="s">
        <v>453</v>
      </c>
      <c r="C48" s="494" t="s">
        <v>454</v>
      </c>
      <c r="D48" s="494" t="s">
        <v>672</v>
      </c>
      <c r="E48" s="494" t="s">
        <v>456</v>
      </c>
      <c r="F48" s="495"/>
      <c r="G48" s="495"/>
      <c r="H48" s="495"/>
      <c r="I48" s="495"/>
      <c r="J48" s="494" t="s">
        <v>455</v>
      </c>
      <c r="K48" s="494" t="s">
        <v>457</v>
      </c>
      <c r="L48" s="495"/>
      <c r="M48" s="494" t="s">
        <v>458</v>
      </c>
      <c r="N48" s="494" t="s">
        <v>459</v>
      </c>
    </row>
    <row r="49" spans="2:14">
      <c r="B49" s="136" t="s">
        <v>306</v>
      </c>
      <c r="C49" s="136"/>
      <c r="D49" s="136"/>
      <c r="E49" s="136"/>
      <c r="F49" s="123"/>
      <c r="G49" s="123"/>
      <c r="H49" s="123"/>
      <c r="I49" s="123"/>
      <c r="J49" s="136" t="s">
        <v>315</v>
      </c>
      <c r="K49" s="136"/>
      <c r="L49" s="123"/>
      <c r="M49" s="136" t="s">
        <v>316</v>
      </c>
      <c r="N49" s="136"/>
    </row>
    <row r="50" spans="2:12">
      <c r="B50" s="123"/>
      <c r="C50" s="123"/>
      <c r="D50" s="123"/>
      <c r="E50" s="123"/>
      <c r="F50" s="123"/>
      <c r="G50" s="123"/>
      <c r="H50" s="123"/>
      <c r="I50" s="123"/>
      <c r="J50" s="669"/>
      <c r="K50" s="669"/>
      <c r="L50" s="123"/>
    </row>
    <row r="51" spans="1:12">
      <c r="A51" s="123" t="s">
        <v>464</v>
      </c>
      <c r="B51" s="1024">
        <f>D5/SUM($D$5:$D$14)</f>
        <v>0.35335689045936397</v>
      </c>
      <c r="C51" s="1024" t="str">
        <f>A51</f>
        <v>% Entry standards</v>
      </c>
      <c r="D51" s="1024">
        <f>B51</f>
        <v>0.35335689045936397</v>
      </c>
      <c r="E51" s="1024">
        <f>E5/SUM($E$5:$E$14)</f>
        <v>0.40595399188092013</v>
      </c>
      <c r="F51" s="1161">
        <f>B51</f>
        <v>0.35335689045936397</v>
      </c>
      <c r="G51" s="1161">
        <f>B51</f>
        <v>0.35335689045936397</v>
      </c>
      <c r="H51" s="1161">
        <f>B51</f>
        <v>0.35335689045936397</v>
      </c>
      <c r="I51" s="1161">
        <f>B51</f>
        <v>0.35335689045936397</v>
      </c>
      <c r="J51" s="669"/>
      <c r="K51" s="669"/>
      <c r="L51" s="123"/>
    </row>
    <row r="52" spans="1:12">
      <c r="A52" s="123" t="s">
        <v>460</v>
      </c>
      <c r="B52" s="1024">
        <f>D6/SUM($D$5:$D$14)</f>
        <v>0.1166077738515901</v>
      </c>
      <c r="C52" s="1024" t="str">
        <f>A52</f>
        <v>% NSS</v>
      </c>
      <c r="D52" s="1024">
        <f>B52</f>
        <v>0.1166077738515901</v>
      </c>
      <c r="E52" s="1024">
        <f>E6/SUM($E$5:$E$14)</f>
        <v>0.13531799729364005</v>
      </c>
      <c r="F52" s="1161">
        <f>B52</f>
        <v>0.1166077738515901</v>
      </c>
      <c r="G52" s="1161">
        <f>B52</f>
        <v>0.1166077738515901</v>
      </c>
      <c r="H52" s="1161">
        <f>B52</f>
        <v>0.1166077738515901</v>
      </c>
      <c r="I52" s="1161">
        <f>B52</f>
        <v>0.1166077738515901</v>
      </c>
      <c r="J52" s="669"/>
      <c r="K52" s="669"/>
      <c r="L52" s="123"/>
    </row>
    <row r="53" spans="1:12">
      <c r="A53" s="128" t="s">
        <v>469</v>
      </c>
      <c r="B53" s="1024">
        <f>D13/SUM($D$5:$D$14)</f>
        <v>0.29328621908127211</v>
      </c>
      <c r="C53" s="1024" t="str">
        <f>A53</f>
        <v>% Career/graduate prospects</v>
      </c>
      <c r="D53" s="1024">
        <f>B53</f>
        <v>0.29328621908127211</v>
      </c>
      <c r="E53" s="1024">
        <f>E13/SUM($E$5:$E$14)</f>
        <v>0.13396481732070364</v>
      </c>
      <c r="F53" s="1161">
        <f>B53</f>
        <v>0.29328621908127211</v>
      </c>
      <c r="G53" s="1161">
        <f>B53</f>
        <v>0.29328621908127211</v>
      </c>
      <c r="H53" s="1161">
        <f>B53</f>
        <v>0.29328621908127211</v>
      </c>
      <c r="I53" s="1161">
        <f>B53</f>
        <v>0.29328621908127211</v>
      </c>
      <c r="J53" s="669"/>
      <c r="K53" s="669"/>
      <c r="L53" s="123"/>
    </row>
    <row r="54" spans="1:12">
      <c r="A54" s="123" t="s">
        <v>451</v>
      </c>
      <c r="B54" s="1024">
        <f>D7/SUM($D$5:$D$14)</f>
        <v>0.23674911660777387</v>
      </c>
      <c r="C54" s="1024" t="str">
        <f>A54</f>
        <v>% Research</v>
      </c>
      <c r="D54" s="1024">
        <f>B54</f>
        <v>0.23674911660777387</v>
      </c>
      <c r="E54" s="1024">
        <f>E7/SUM($E$5:$E$14)</f>
        <v>0.32476319350473615</v>
      </c>
      <c r="F54" s="1161">
        <f>B54</f>
        <v>0.23674911660777387</v>
      </c>
      <c r="G54" s="1161">
        <f>B54</f>
        <v>0.23674911660777387</v>
      </c>
      <c r="H54" s="1161">
        <f>B54</f>
        <v>0.23674911660777387</v>
      </c>
      <c r="I54" s="1161">
        <f>B54</f>
        <v>0.23674911660777387</v>
      </c>
      <c r="J54" s="669"/>
      <c r="K54" s="669"/>
      <c r="L54" s="123"/>
    </row>
    <row r="55" spans="2:12">
      <c r="B55" s="136" t="s">
        <v>7</v>
      </c>
      <c r="C55" s="136"/>
      <c r="D55" s="136"/>
      <c r="E55" s="136"/>
      <c r="F55" s="136" t="s">
        <v>544</v>
      </c>
      <c r="G55" s="136"/>
      <c r="H55" s="136"/>
      <c r="I55" s="136"/>
      <c r="J55" s="669"/>
      <c r="K55" s="669"/>
      <c r="L55" s="123"/>
    </row>
    <row r="56" spans="2:12" ht="21.6">
      <c r="B56" s="1162" t="s">
        <v>300</v>
      </c>
      <c r="C56" s="1162" t="s">
        <v>173</v>
      </c>
      <c r="D56" s="1162" t="s">
        <v>173</v>
      </c>
      <c r="E56" s="494" t="s">
        <v>2</v>
      </c>
      <c r="F56" s="1162" t="s">
        <v>24</v>
      </c>
      <c r="G56" s="1162" t="s">
        <v>44</v>
      </c>
      <c r="H56" s="1162" t="s">
        <v>45</v>
      </c>
      <c r="I56" s="1162" t="s">
        <v>57</v>
      </c>
      <c r="J56" s="669"/>
      <c r="K56" s="669"/>
      <c r="L56" s="123"/>
    </row>
    <row r="57" spans="2:12">
      <c r="B57" s="123"/>
      <c r="C57" s="123"/>
      <c r="D57" s="123"/>
      <c r="E57" s="123"/>
      <c r="F57" s="123"/>
      <c r="G57" s="123"/>
      <c r="H57" s="123"/>
      <c r="I57" s="123"/>
      <c r="J57" s="669"/>
      <c r="K57" s="669"/>
      <c r="L57" s="123"/>
    </row>
    <row r="58" spans="2:12">
      <c r="B58" s="123"/>
      <c r="C58" s="123"/>
      <c r="D58" s="123"/>
      <c r="E58" s="123"/>
      <c r="F58" s="123"/>
      <c r="G58" s="123"/>
      <c r="H58" s="123"/>
      <c r="I58" s="123"/>
      <c r="J58" s="123"/>
      <c r="K58" s="123"/>
      <c r="L58" s="123"/>
    </row>
    <row r="59" spans="2:12">
      <c r="B59" s="123"/>
      <c r="C59" s="123"/>
      <c r="D59" s="123"/>
      <c r="E59" s="123"/>
      <c r="F59" s="123"/>
      <c r="G59" s="123"/>
      <c r="H59" s="123"/>
      <c r="I59" s="123"/>
      <c r="J59" s="123"/>
      <c r="K59" s="123"/>
      <c r="L59" s="123"/>
    </row>
    <row r="60" spans="2:12">
      <c r="B60" s="123"/>
      <c r="C60" s="123"/>
      <c r="D60" s="123"/>
      <c r="E60" s="123"/>
      <c r="F60" s="123"/>
      <c r="G60" s="123"/>
      <c r="H60" s="123"/>
      <c r="I60" s="123"/>
      <c r="J60" s="123"/>
      <c r="K60" s="123"/>
      <c r="L60" s="123"/>
    </row>
    <row r="61" spans="2:12">
      <c r="B61" s="123"/>
      <c r="C61" s="123"/>
      <c r="D61" s="123"/>
      <c r="E61" s="123"/>
      <c r="F61" s="123"/>
      <c r="G61" s="123"/>
      <c r="H61" s="123"/>
      <c r="I61" s="123"/>
      <c r="J61" s="123"/>
      <c r="K61" s="123"/>
      <c r="L61" s="123"/>
    </row>
    <row r="62" spans="2:12">
      <c r="B62" s="123"/>
      <c r="C62" s="123"/>
      <c r="D62" s="123"/>
      <c r="E62" s="123"/>
      <c r="F62" s="123"/>
      <c r="G62" s="123"/>
      <c r="H62" s="123"/>
      <c r="I62" s="123"/>
      <c r="J62" s="123"/>
      <c r="K62" s="123"/>
      <c r="L62" s="123"/>
    </row>
  </sheetData>
  <mergeCells count="11">
    <mergeCell ref="B55:E55"/>
    <mergeCell ref="F55:I55"/>
    <mergeCell ref="M49:N49"/>
    <mergeCell ref="B25:E25"/>
    <mergeCell ref="J25:K25"/>
    <mergeCell ref="M25:N25"/>
    <mergeCell ref="G4:H4"/>
    <mergeCell ref="G5:H13"/>
    <mergeCell ref="B49:E49"/>
    <mergeCell ref="J49:K49"/>
    <mergeCell ref="I5:I14"/>
  </mergeCells>
  <pageMargins left="0.70866141732283472" right="0.70866141732283472" top="0.74803149606299213" bottom="0.74803149606299213" header="0.31496062992125984" footer="0.31496062992125984"/>
  <pageSetup paperSize="9" scale="72" orientation="landscape"/>
  <headerFooter scaleWithDoc="1" alignWithMargins="1" differentFirst="0" differentOddEven="0">
    <oddHeader>&amp;CSt George's Planning Office</oddHeader>
    <oddFooter>&amp;C&amp;Z&amp;F</oddFooter>
  </headerFooter>
  <extLst/>
</worksheet>
</file>

<file path=xl/worksheets/sheet1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S39"/>
  <sheetViews>
    <sheetView topLeftCell="A1" showGridLines="0" view="normal" workbookViewId="0">
      <pane xSplit="1" ySplit="4" topLeftCell="B5" activePane="bottomRight" state="frozen"/>
      <selection pane="bottomRight" activeCell="D1" sqref="D1:D1048576"/>
    </sheetView>
  </sheetViews>
  <sheetFormatPr defaultRowHeight="14.4"/>
  <cols>
    <col min="1" max="1" width="37.625" customWidth="1"/>
    <col min="2" max="2" width="10.125" customWidth="1"/>
    <col min="3" max="3" width="8.50390625" customWidth="1"/>
    <col min="4" max="4" width="8.50390625" hidden="1" customWidth="1"/>
    <col min="5" max="5" width="15.375" customWidth="1"/>
    <col min="6" max="6" width="1.625" customWidth="1"/>
    <col min="7" max="7" width="6.00390625" customWidth="1"/>
    <col min="8" max="8" width="5.375" customWidth="1"/>
    <col min="9" max="10" width="9.625" customWidth="1"/>
    <col min="11" max="11" width="15.625" customWidth="1"/>
    <col min="12" max="12" width="1.625" customWidth="1"/>
    <col min="13" max="13" width="12.00390625" style="123" customWidth="1"/>
    <col min="14" max="14" width="9.50390625" style="123" customWidth="1"/>
    <col min="15" max="15" width="1.625" style="123" customWidth="1"/>
    <col min="16" max="16" width="20.50390625" style="123" hidden="1" customWidth="1"/>
    <col min="17" max="17" width="12.125" style="123" hidden="1" customWidth="1"/>
    <col min="18" max="18" width="0" style="123" hidden="1" customWidth="1"/>
    <col min="19" max="19" width="9.125" style="123" customWidth="1"/>
  </cols>
  <sheetData>
    <row r="1" spans="1:19" ht="21.75" customHeight="1">
      <c r="A1" s="122" t="s">
        <v>276</v>
      </c>
      <c r="B1" s="123"/>
      <c r="C1" s="123"/>
      <c r="D1" s="123"/>
      <c r="E1" s="669"/>
      <c r="F1" s="123"/>
      <c r="G1" s="123"/>
      <c r="H1" s="123"/>
      <c r="I1" s="123"/>
      <c r="J1" s="123"/>
      <c r="K1" s="123"/>
      <c r="L1" s="123"/>
      <c r="N1" s="124"/>
      <c r="S1" s="315"/>
    </row>
    <row r="2" spans="1:12" ht="4.5" customHeight="1">
      <c r="A2" s="123"/>
      <c r="B2" s="123"/>
      <c r="C2" s="123"/>
      <c r="D2" s="123"/>
      <c r="E2" s="123"/>
      <c r="F2" s="123"/>
      <c r="G2" s="123"/>
      <c r="H2" s="123"/>
      <c r="I2" s="123"/>
      <c r="J2" s="123"/>
      <c r="K2" s="123"/>
      <c r="L2" s="123"/>
    </row>
    <row r="3" spans="2:15" s="96" customFormat="1" ht="20.25" customHeight="1">
      <c r="B3" s="125" t="s">
        <v>842</v>
      </c>
      <c r="C3" s="125"/>
      <c r="D3" s="125"/>
      <c r="E3" s="125"/>
      <c r="F3" s="457"/>
      <c r="G3" s="125" t="s">
        <v>913</v>
      </c>
      <c r="H3" s="126"/>
      <c r="I3" s="126"/>
      <c r="J3" s="125"/>
      <c r="K3" s="125"/>
      <c r="L3" s="457"/>
      <c r="M3" s="125" t="s">
        <v>916</v>
      </c>
      <c r="N3" s="125"/>
      <c r="O3" s="1139"/>
    </row>
    <row r="4" spans="1:15" s="96" customFormat="1" ht="53.25" customHeight="1">
      <c r="A4" s="126"/>
      <c r="B4" s="129" t="s">
        <v>74</v>
      </c>
      <c r="C4" s="130" t="s">
        <v>75</v>
      </c>
      <c r="D4" s="130" t="s">
        <v>24</v>
      </c>
      <c r="E4" s="130" t="s">
        <v>141</v>
      </c>
      <c r="G4" s="1505" t="s">
        <v>74</v>
      </c>
      <c r="H4" s="1505"/>
      <c r="I4" s="127" t="s">
        <v>210</v>
      </c>
      <c r="J4" s="130" t="s">
        <v>75</v>
      </c>
      <c r="K4" s="130" t="s">
        <v>141</v>
      </c>
      <c r="M4" s="129" t="s">
        <v>74</v>
      </c>
      <c r="N4" s="130" t="s">
        <v>75</v>
      </c>
      <c r="O4" s="1139"/>
    </row>
    <row r="5" spans="1:19" s="1" customFormat="1" ht="17.1" customHeight="1">
      <c r="A5" s="96" t="s">
        <v>67</v>
      </c>
      <c r="B5" s="131">
        <v>1</v>
      </c>
      <c r="C5" s="131">
        <v>1</v>
      </c>
      <c r="D5" s="498">
        <v>1</v>
      </c>
      <c r="E5" s="131">
        <v>1</v>
      </c>
      <c r="F5" s="1140"/>
      <c r="G5" s="1510" t="s">
        <v>79</v>
      </c>
      <c r="H5" s="441"/>
      <c r="I5" s="1511" t="s">
        <v>198</v>
      </c>
      <c r="J5" s="764">
        <v>0.15</v>
      </c>
      <c r="K5" s="764">
        <v>0.23</v>
      </c>
      <c r="L5" s="1163"/>
      <c r="M5" s="131">
        <v>1</v>
      </c>
      <c r="N5" s="131">
        <v>1</v>
      </c>
      <c r="O5" s="1139"/>
      <c r="P5" s="96" t="s">
        <v>82</v>
      </c>
      <c r="Q5" s="96" t="s">
        <v>84</v>
      </c>
      <c r="R5" s="96"/>
      <c r="S5" s="96"/>
    </row>
    <row r="6" spans="1:19" s="1" customFormat="1" ht="17.1" customHeight="1">
      <c r="A6" s="128" t="s">
        <v>667</v>
      </c>
      <c r="B6" s="133"/>
      <c r="C6" s="133"/>
      <c r="D6" s="133"/>
      <c r="E6" s="133"/>
      <c r="F6" s="1140"/>
      <c r="G6" s="1191"/>
      <c r="H6" s="96"/>
      <c r="I6" s="1512"/>
      <c r="J6" s="1143"/>
      <c r="K6" s="133"/>
      <c r="L6" s="1163"/>
      <c r="M6" s="133"/>
      <c r="N6" s="133"/>
      <c r="O6" s="1139"/>
      <c r="P6" s="96"/>
      <c r="Q6" s="96"/>
      <c r="R6" s="96"/>
      <c r="S6" s="96"/>
    </row>
    <row r="7" spans="1:19" s="1" customFormat="1" ht="17.1" customHeight="1">
      <c r="A7" s="128" t="s">
        <v>668</v>
      </c>
      <c r="B7" s="132">
        <f>1.5/3</f>
        <v>0.5</v>
      </c>
      <c r="C7" s="134">
        <f>1/3</f>
        <v>0.33333333333333331</v>
      </c>
      <c r="D7" s="1160">
        <v>0.33</v>
      </c>
      <c r="E7" s="134">
        <f>1/3</f>
        <v>0.33333333333333331</v>
      </c>
      <c r="F7" s="1140"/>
      <c r="G7" s="96"/>
      <c r="H7" s="96"/>
      <c r="I7" s="1512"/>
      <c r="J7" s="1144"/>
      <c r="K7" s="135"/>
      <c r="L7" s="1163"/>
      <c r="M7" s="133"/>
      <c r="N7" s="133"/>
      <c r="O7" s="1139"/>
      <c r="P7" s="96" t="s">
        <v>82</v>
      </c>
      <c r="Q7" s="96"/>
      <c r="R7" s="96"/>
      <c r="S7" s="96"/>
    </row>
    <row r="8" spans="1:19" s="1" customFormat="1" ht="17.1" customHeight="1">
      <c r="A8" s="128" t="s">
        <v>286</v>
      </c>
      <c r="B8" s="133"/>
      <c r="C8" s="133"/>
      <c r="D8" s="133"/>
      <c r="E8" s="133"/>
      <c r="F8" s="1140"/>
      <c r="G8" s="96"/>
      <c r="H8" s="96"/>
      <c r="I8" s="1512"/>
      <c r="J8" s="765">
        <v>0.08</v>
      </c>
      <c r="K8" s="765">
        <v>0.14</v>
      </c>
      <c r="L8" s="1163"/>
      <c r="M8" s="133"/>
      <c r="N8" s="133"/>
      <c r="O8" s="1139"/>
      <c r="P8" s="96" t="s">
        <v>82</v>
      </c>
      <c r="Q8" s="96"/>
      <c r="R8" s="96"/>
      <c r="S8" s="96"/>
    </row>
    <row r="9" spans="1:19" s="1" customFormat="1" ht="17.1" customHeight="1">
      <c r="A9" s="128" t="s">
        <v>670</v>
      </c>
      <c r="B9" s="133"/>
      <c r="C9" s="133"/>
      <c r="D9" s="133"/>
      <c r="E9" s="133"/>
      <c r="F9" s="1140"/>
      <c r="G9" s="96"/>
      <c r="H9" s="96"/>
      <c r="I9" s="1512"/>
      <c r="J9" s="765">
        <v>0.08</v>
      </c>
      <c r="K9" s="765">
        <v>0.14</v>
      </c>
      <c r="L9" s="1163"/>
      <c r="M9" s="133"/>
      <c r="N9" s="133"/>
      <c r="O9" s="1139"/>
      <c r="P9" s="96" t="s">
        <v>82</v>
      </c>
      <c r="Q9" s="96"/>
      <c r="R9" s="96"/>
      <c r="S9" s="96"/>
    </row>
    <row r="10" spans="1:19" s="1" customFormat="1" ht="17.1" customHeight="1">
      <c r="A10" s="128" t="s">
        <v>669</v>
      </c>
      <c r="B10" s="133"/>
      <c r="C10" s="133"/>
      <c r="D10" s="133"/>
      <c r="E10" s="133"/>
      <c r="F10" s="1140"/>
      <c r="G10" s="96"/>
      <c r="H10" s="96"/>
      <c r="I10" s="1512"/>
      <c r="J10" s="765">
        <v>0.04</v>
      </c>
      <c r="K10" s="765">
        <v>0.07</v>
      </c>
      <c r="L10" s="1163"/>
      <c r="M10" s="133"/>
      <c r="N10" s="133"/>
      <c r="O10" s="1139"/>
      <c r="P10" s="96" t="s">
        <v>82</v>
      </c>
      <c r="Q10" s="96"/>
      <c r="R10" s="96"/>
      <c r="S10" s="96"/>
    </row>
    <row r="11" spans="1:19" s="1" customFormat="1" ht="17.1" customHeight="1">
      <c r="A11" s="128" t="s">
        <v>503</v>
      </c>
      <c r="B11" s="133"/>
      <c r="C11" s="133"/>
      <c r="D11" s="133"/>
      <c r="E11" s="133"/>
      <c r="F11" s="1140"/>
      <c r="G11" s="96"/>
      <c r="H11" s="96"/>
      <c r="I11" s="1512"/>
      <c r="J11" s="133"/>
      <c r="K11" s="133"/>
      <c r="L11" s="1163"/>
      <c r="M11" s="520">
        <f>0.67*1.5</f>
        <v>1.0050000000000001</v>
      </c>
      <c r="N11" s="316">
        <v>0.67</v>
      </c>
      <c r="O11" s="1139"/>
      <c r="P11" s="96"/>
      <c r="Q11" s="96"/>
      <c r="R11" s="96"/>
      <c r="S11" s="96"/>
    </row>
    <row r="12" spans="1:19" s="1" customFormat="1" ht="17.1" customHeight="1">
      <c r="A12" s="128" t="s">
        <v>671</v>
      </c>
      <c r="B12" s="133"/>
      <c r="C12" s="133"/>
      <c r="D12" s="133"/>
      <c r="E12" s="133"/>
      <c r="F12" s="1140"/>
      <c r="G12" s="96"/>
      <c r="H12" s="96"/>
      <c r="I12" s="1512"/>
      <c r="J12" s="133"/>
      <c r="K12" s="133"/>
      <c r="L12" s="1163"/>
      <c r="M12" s="520">
        <f>0.33*1.5</f>
        <v>0.495</v>
      </c>
      <c r="N12" s="316">
        <v>0.33</v>
      </c>
      <c r="O12" s="1139"/>
      <c r="P12" s="96"/>
      <c r="Q12" s="96"/>
      <c r="R12" s="96"/>
      <c r="S12" s="96"/>
    </row>
    <row r="13" spans="1:19" s="1" customFormat="1" ht="17.1" customHeight="1">
      <c r="A13" s="128" t="s">
        <v>68</v>
      </c>
      <c r="B13" s="133"/>
      <c r="C13" s="133"/>
      <c r="D13" s="133"/>
      <c r="E13" s="133"/>
      <c r="F13" s="1140"/>
      <c r="G13" s="96"/>
      <c r="H13" s="96"/>
      <c r="I13" s="1512"/>
      <c r="J13" s="135"/>
      <c r="K13" s="135"/>
      <c r="L13" s="1163"/>
      <c r="M13" s="133"/>
      <c r="N13" s="133"/>
      <c r="O13" s="1139"/>
      <c r="P13" s="317" t="s">
        <v>83</v>
      </c>
      <c r="Q13" s="96"/>
      <c r="R13" s="96"/>
      <c r="S13" s="96"/>
    </row>
    <row r="14" spans="1:19" s="1" customFormat="1" ht="17.1" customHeight="1">
      <c r="A14" s="128" t="s">
        <v>204</v>
      </c>
      <c r="B14" s="132">
        <v>1</v>
      </c>
      <c r="C14" s="134">
        <v>0.8</v>
      </c>
      <c r="D14" s="1160">
        <v>0.67</v>
      </c>
      <c r="E14" s="134">
        <v>0.8</v>
      </c>
      <c r="F14" s="1140"/>
      <c r="G14" s="96"/>
      <c r="H14" s="96"/>
      <c r="I14" s="1512"/>
      <c r="J14" s="135"/>
      <c r="K14" s="135"/>
      <c r="L14" s="1163"/>
      <c r="M14" s="132">
        <v>1.5</v>
      </c>
      <c r="N14" s="132">
        <v>1</v>
      </c>
      <c r="O14" s="1139"/>
      <c r="P14" s="317"/>
      <c r="Q14" s="96"/>
      <c r="R14" s="96"/>
      <c r="S14" s="96"/>
    </row>
    <row r="15" spans="1:19" s="1" customFormat="1" ht="17.1" customHeight="1">
      <c r="A15" s="128" t="s">
        <v>205</v>
      </c>
      <c r="B15" s="132">
        <v>0.5</v>
      </c>
      <c r="C15" s="133"/>
      <c r="D15" s="1160">
        <v>0.33</v>
      </c>
      <c r="E15" s="133"/>
      <c r="F15" s="1140"/>
      <c r="G15" s="96"/>
      <c r="H15" s="96"/>
      <c r="I15" s="1512"/>
      <c r="J15" s="135"/>
      <c r="K15" s="135"/>
      <c r="L15" s="1163"/>
      <c r="M15" s="1179"/>
      <c r="N15" s="133"/>
      <c r="O15" s="1139"/>
      <c r="P15" s="317"/>
      <c r="Q15" s="96"/>
      <c r="R15" s="96"/>
      <c r="S15" s="96"/>
    </row>
    <row r="16" spans="1:19" s="1" customFormat="1" ht="17.1" customHeight="1">
      <c r="A16" s="128" t="s">
        <v>69</v>
      </c>
      <c r="B16" s="132">
        <v>1</v>
      </c>
      <c r="C16" s="133"/>
      <c r="D16" s="133"/>
      <c r="E16" s="133"/>
      <c r="F16" s="1140"/>
      <c r="G16" s="96"/>
      <c r="H16" s="96"/>
      <c r="I16" s="1512"/>
      <c r="J16" s="765">
        <v>0.15</v>
      </c>
      <c r="K16" s="765">
        <v>0.23</v>
      </c>
      <c r="L16" s="1163"/>
      <c r="M16" s="132">
        <v>1</v>
      </c>
      <c r="N16" s="133"/>
      <c r="O16" s="1139"/>
      <c r="P16" s="96" t="s">
        <v>82</v>
      </c>
      <c r="Q16" s="96" t="s">
        <v>84</v>
      </c>
      <c r="R16" s="96"/>
      <c r="S16" s="96"/>
    </row>
    <row r="17" spans="1:19" s="1" customFormat="1" ht="17.1" customHeight="1">
      <c r="A17" s="128" t="s">
        <v>77</v>
      </c>
      <c r="B17" s="133"/>
      <c r="C17" s="133"/>
      <c r="D17" s="133"/>
      <c r="E17" s="133"/>
      <c r="F17" s="1140"/>
      <c r="G17" s="96"/>
      <c r="H17" s="96"/>
      <c r="I17" s="1512"/>
      <c r="J17" s="765">
        <v>0.05</v>
      </c>
      <c r="K17" s="765">
        <v>0.14</v>
      </c>
      <c r="L17" s="1163"/>
      <c r="M17" s="133"/>
      <c r="N17" s="133"/>
      <c r="O17" s="1139"/>
      <c r="P17" s="96" t="s">
        <v>82</v>
      </c>
      <c r="Q17" s="96" t="s">
        <v>84</v>
      </c>
      <c r="R17" s="96"/>
      <c r="S17" s="96"/>
    </row>
    <row r="18" spans="1:19" s="1" customFormat="1" ht="17.1" customHeight="1">
      <c r="A18" s="128" t="s">
        <v>70</v>
      </c>
      <c r="B18" s="132">
        <v>0.5</v>
      </c>
      <c r="C18" s="133"/>
      <c r="D18" s="133"/>
      <c r="E18" s="133"/>
      <c r="F18" s="1140"/>
      <c r="G18" s="96"/>
      <c r="H18" s="96"/>
      <c r="I18" s="1512"/>
      <c r="J18" s="135"/>
      <c r="K18" s="135"/>
      <c r="L18" s="1163"/>
      <c r="M18" s="133"/>
      <c r="N18" s="133"/>
      <c r="O18" s="1139"/>
      <c r="P18" s="96" t="s">
        <v>82</v>
      </c>
      <c r="Q18" s="96" t="s">
        <v>84</v>
      </c>
      <c r="R18" s="96"/>
      <c r="S18" s="96"/>
    </row>
    <row r="19" spans="1:19" s="1" customFormat="1" ht="17.1" customHeight="1">
      <c r="A19" s="128" t="s">
        <v>71</v>
      </c>
      <c r="B19" s="132">
        <v>0.5</v>
      </c>
      <c r="C19" s="133"/>
      <c r="D19" s="133"/>
      <c r="E19" s="133"/>
      <c r="F19" s="1140"/>
      <c r="G19" s="96"/>
      <c r="H19" s="96"/>
      <c r="I19" s="1512"/>
      <c r="J19" s="135"/>
      <c r="K19" s="135"/>
      <c r="L19" s="1163"/>
      <c r="M19" s="133"/>
      <c r="N19" s="133"/>
      <c r="O19" s="1139"/>
      <c r="P19" s="96" t="s">
        <v>82</v>
      </c>
      <c r="Q19" s="96" t="s">
        <v>84</v>
      </c>
      <c r="R19" s="96"/>
      <c r="S19" s="96"/>
    </row>
    <row r="20" spans="1:19" s="1" customFormat="1" ht="17.1" customHeight="1">
      <c r="A20" s="128" t="s">
        <v>72</v>
      </c>
      <c r="B20" s="1143"/>
      <c r="C20" s="1143"/>
      <c r="D20" s="1143"/>
      <c r="E20" s="1143"/>
      <c r="F20" s="1140"/>
      <c r="G20" s="96"/>
      <c r="H20" s="96"/>
      <c r="I20" s="1512"/>
      <c r="J20" s="135"/>
      <c r="K20" s="135"/>
      <c r="L20" s="1163"/>
      <c r="M20" s="132">
        <v>1</v>
      </c>
      <c r="N20" s="133"/>
      <c r="O20" s="1139"/>
      <c r="P20" s="96" t="s">
        <v>82</v>
      </c>
      <c r="Q20" s="96" t="s">
        <v>84</v>
      </c>
      <c r="R20" s="96"/>
      <c r="S20" s="96"/>
    </row>
    <row r="21" spans="1:19" s="1" customFormat="1" ht="17.1" customHeight="1">
      <c r="A21" s="128" t="s">
        <v>73</v>
      </c>
      <c r="B21" s="132">
        <v>1</v>
      </c>
      <c r="C21" s="133"/>
      <c r="D21" s="133"/>
      <c r="E21" s="133"/>
      <c r="F21" s="1140"/>
      <c r="G21" s="96"/>
      <c r="H21" s="96"/>
      <c r="I21" s="1512"/>
      <c r="J21" s="135"/>
      <c r="K21" s="135"/>
      <c r="L21" s="1163"/>
      <c r="M21" s="132">
        <v>1</v>
      </c>
      <c r="N21" s="133"/>
      <c r="O21" s="1139"/>
      <c r="P21" s="96" t="s">
        <v>82</v>
      </c>
      <c r="Q21" s="96" t="s">
        <v>84</v>
      </c>
      <c r="R21" s="96"/>
      <c r="S21" s="96"/>
    </row>
    <row r="22" spans="1:19" s="1" customFormat="1" ht="17.1" customHeight="1">
      <c r="A22" s="128" t="s">
        <v>580</v>
      </c>
      <c r="B22" s="133"/>
      <c r="C22" s="133"/>
      <c r="D22" s="133"/>
      <c r="E22" s="133"/>
      <c r="F22" s="1140"/>
      <c r="G22" s="96"/>
      <c r="H22" s="96"/>
      <c r="I22" s="1512"/>
      <c r="J22" s="765">
        <v>0.15</v>
      </c>
      <c r="K22" s="765">
        <v>0.05</v>
      </c>
      <c r="L22" s="1163"/>
      <c r="M22" s="133"/>
      <c r="N22" s="133"/>
      <c r="O22" s="1139"/>
      <c r="P22" s="96"/>
      <c r="Q22" s="96"/>
      <c r="R22" s="96"/>
      <c r="S22" s="96"/>
    </row>
    <row r="23" spans="1:19" s="1" customFormat="1" ht="17.1" customHeight="1">
      <c r="A23" s="128" t="s">
        <v>78</v>
      </c>
      <c r="B23" s="133"/>
      <c r="C23" s="133"/>
      <c r="D23" s="133"/>
      <c r="E23" s="133"/>
      <c r="F23" s="1139"/>
      <c r="G23" s="96"/>
      <c r="H23" s="96"/>
      <c r="I23" s="1512"/>
      <c r="J23" s="765">
        <v>0.15</v>
      </c>
      <c r="K23" s="765">
        <v>0</v>
      </c>
      <c r="L23" s="1163"/>
      <c r="M23" s="133"/>
      <c r="N23" s="133"/>
      <c r="O23" s="1139"/>
      <c r="P23" s="96" t="s">
        <v>82</v>
      </c>
      <c r="Q23" s="96" t="s">
        <v>84</v>
      </c>
      <c r="R23" s="96"/>
      <c r="S23" s="96"/>
    </row>
    <row r="24" spans="1:19" s="1" customFormat="1" ht="17.1" customHeight="1">
      <c r="A24" s="128" t="s">
        <v>845</v>
      </c>
      <c r="B24" s="134">
        <v>0.67</v>
      </c>
      <c r="C24" s="134">
        <v>0.67</v>
      </c>
      <c r="D24" s="132">
        <v>0.5</v>
      </c>
      <c r="E24" s="134">
        <v>0</v>
      </c>
      <c r="F24" s="1140"/>
      <c r="G24" s="96"/>
      <c r="H24" s="96"/>
      <c r="I24" s="1512"/>
      <c r="J24" s="765">
        <v>0.15</v>
      </c>
      <c r="K24" s="765">
        <v>0</v>
      </c>
      <c r="L24" s="1163"/>
      <c r="M24" s="132">
        <v>1</v>
      </c>
      <c r="N24" s="132">
        <v>1</v>
      </c>
      <c r="O24" s="1139"/>
      <c r="P24" s="96" t="s">
        <v>82</v>
      </c>
      <c r="Q24" s="96" t="s">
        <v>84</v>
      </c>
      <c r="R24" s="96"/>
      <c r="S24" s="96"/>
    </row>
    <row r="25" spans="1:19" s="1" customFormat="1" ht="17.1" customHeight="1">
      <c r="A25" s="96" t="s">
        <v>844</v>
      </c>
      <c r="B25" s="1195">
        <v>0.33</v>
      </c>
      <c r="C25" s="1195">
        <v>0.33</v>
      </c>
      <c r="D25" s="131"/>
      <c r="E25" s="1195">
        <v>0.33</v>
      </c>
      <c r="F25" s="1140"/>
      <c r="G25" s="96"/>
      <c r="H25" s="96"/>
      <c r="I25" s="1191"/>
      <c r="J25" s="764"/>
      <c r="K25" s="764"/>
      <c r="L25" s="1163"/>
      <c r="M25" s="131"/>
      <c r="N25" s="131"/>
      <c r="O25" s="1139"/>
      <c r="P25" s="96"/>
      <c r="Q25" s="96"/>
      <c r="R25" s="96"/>
      <c r="S25" s="96"/>
    </row>
    <row r="26" spans="1:15">
      <c r="A26" s="123"/>
      <c r="B26" s="123"/>
      <c r="C26" s="123"/>
      <c r="D26" s="123"/>
      <c r="E26" s="123"/>
      <c r="F26" s="1141"/>
      <c r="G26" s="123"/>
      <c r="H26" s="123"/>
      <c r="I26" s="123"/>
      <c r="J26" s="766">
        <f>SUM(J5:J24)</f>
        <v>1</v>
      </c>
      <c r="K26" s="766">
        <f>SUM(K5:K24)</f>
        <v>1</v>
      </c>
      <c r="L26" s="123"/>
      <c r="M26" s="1180"/>
      <c r="N26" s="1180"/>
      <c r="O26" s="1141"/>
    </row>
    <row r="27" spans="1:15" ht="18">
      <c r="A27" s="15" t="s">
        <v>118</v>
      </c>
      <c r="B27" s="123"/>
      <c r="C27" s="123"/>
      <c r="D27" s="123"/>
      <c r="E27" s="123"/>
      <c r="F27" s="1141"/>
      <c r="G27" s="123"/>
      <c r="H27" s="123"/>
      <c r="I27" s="123"/>
      <c r="J27" s="123"/>
      <c r="K27" s="123"/>
      <c r="L27" s="123"/>
      <c r="O27" s="1141"/>
    </row>
    <row r="28" spans="1:15" ht="6" customHeight="1">
      <c r="A28" s="15"/>
      <c r="B28" s="1141"/>
      <c r="C28" s="1141"/>
      <c r="D28" s="1141"/>
      <c r="E28" s="1141"/>
      <c r="F28" s="1141"/>
      <c r="G28" s="1141"/>
      <c r="H28" s="1141"/>
      <c r="I28" s="1141"/>
      <c r="J28" s="1141"/>
      <c r="K28" s="1141"/>
      <c r="L28" s="1141"/>
      <c r="M28" s="1141"/>
      <c r="N28" s="1141"/>
      <c r="O28" s="1141"/>
    </row>
    <row r="29" spans="1:19" s="91" customFormat="1" ht="30" customHeight="1">
      <c r="A29" s="90" t="s">
        <v>105</v>
      </c>
      <c r="B29" s="1164">
        <v>0.075</v>
      </c>
      <c r="C29" s="1513"/>
      <c r="D29" s="1513"/>
      <c r="E29" s="1513"/>
      <c r="F29" s="1513"/>
      <c r="G29" s="1513"/>
      <c r="H29" s="1513"/>
      <c r="I29" s="1513"/>
      <c r="J29" s="1513"/>
      <c r="K29" s="1513"/>
      <c r="L29" s="1513"/>
      <c r="M29" s="1513"/>
      <c r="N29" s="1513"/>
      <c r="O29" s="318"/>
      <c r="P29" s="319"/>
      <c r="Q29" s="319"/>
      <c r="R29" s="319"/>
      <c r="S29" s="319"/>
    </row>
    <row r="30" spans="1:19" s="91" customFormat="1" ht="30" customHeight="1">
      <c r="A30" s="93" t="s">
        <v>99</v>
      </c>
      <c r="B30" s="1165">
        <v>0.3</v>
      </c>
      <c r="C30" s="1509"/>
      <c r="D30" s="1509"/>
      <c r="E30" s="1509"/>
      <c r="F30" s="1509"/>
      <c r="G30" s="1509"/>
      <c r="H30" s="1509"/>
      <c r="I30" s="1509"/>
      <c r="J30" s="1509"/>
      <c r="K30" s="1509"/>
      <c r="L30" s="1509"/>
      <c r="M30" s="1509"/>
      <c r="N30" s="1509"/>
      <c r="O30" s="1509"/>
      <c r="P30" s="319"/>
      <c r="Q30" s="319"/>
      <c r="R30" s="319"/>
      <c r="S30" s="319"/>
    </row>
    <row r="31" spans="1:19" s="92" customFormat="1">
      <c r="A31" s="88" t="s">
        <v>96</v>
      </c>
      <c r="B31" s="1166">
        <v>0.3</v>
      </c>
      <c r="C31" s="320"/>
      <c r="D31" s="320"/>
      <c r="E31" s="320"/>
      <c r="F31" s="1167"/>
      <c r="G31" s="1168"/>
      <c r="H31" s="320"/>
      <c r="I31" s="320"/>
      <c r="J31" s="320"/>
      <c r="K31" s="320"/>
      <c r="L31" s="320"/>
      <c r="M31" s="320"/>
      <c r="N31" s="320"/>
      <c r="O31" s="321"/>
      <c r="P31" s="322"/>
      <c r="Q31" s="322"/>
      <c r="R31" s="322"/>
      <c r="S31" s="322"/>
    </row>
    <row r="32" spans="1:19">
      <c r="A32" s="88" t="s">
        <v>94</v>
      </c>
      <c r="B32" s="1169">
        <v>0.025</v>
      </c>
      <c r="C32" s="323"/>
      <c r="D32" s="323"/>
      <c r="E32" s="323"/>
      <c r="F32" s="1170"/>
      <c r="G32" s="1169"/>
      <c r="H32" s="323"/>
      <c r="I32" s="323"/>
      <c r="J32" s="323"/>
      <c r="K32" s="323"/>
      <c r="L32" s="323"/>
      <c r="M32" s="323"/>
      <c r="N32" s="323"/>
      <c r="O32" s="323"/>
      <c r="P32" s="324"/>
      <c r="Q32" s="324"/>
      <c r="R32" s="324"/>
      <c r="S32" s="324"/>
    </row>
    <row r="33" spans="1:19" s="95" customFormat="1" ht="30" customHeight="1">
      <c r="A33" s="94" t="s">
        <v>95</v>
      </c>
      <c r="B33" s="1165">
        <v>0.3</v>
      </c>
      <c r="C33" s="1509"/>
      <c r="D33" s="1509"/>
      <c r="E33" s="1509"/>
      <c r="F33" s="1509"/>
      <c r="G33" s="1509"/>
      <c r="H33" s="1509"/>
      <c r="I33" s="1509"/>
      <c r="J33" s="1509"/>
      <c r="K33" s="1509"/>
      <c r="L33" s="1509"/>
      <c r="M33" s="1509"/>
      <c r="N33" s="1509"/>
      <c r="O33" s="1509"/>
      <c r="P33" s="325"/>
      <c r="Q33" s="325"/>
      <c r="R33" s="325"/>
      <c r="S33" s="325"/>
    </row>
    <row r="34" spans="2:15">
      <c r="B34" s="1141"/>
      <c r="C34" s="1141"/>
      <c r="D34" s="1141"/>
      <c r="E34" s="1141"/>
      <c r="F34" s="1141"/>
      <c r="G34" s="1141"/>
      <c r="H34" s="1141"/>
      <c r="I34" s="1141"/>
      <c r="J34" s="1141"/>
      <c r="K34" s="1141"/>
      <c r="L34" s="1141"/>
      <c r="M34" s="1141"/>
      <c r="N34" s="1141"/>
      <c r="O34" s="1141"/>
    </row>
    <row r="35" spans="1:15" ht="18">
      <c r="A35" s="15" t="s">
        <v>277</v>
      </c>
      <c r="B35" s="1141"/>
      <c r="C35" s="1141"/>
      <c r="D35" s="1141"/>
      <c r="E35" s="1141"/>
      <c r="F35" s="1141"/>
      <c r="G35" s="1141"/>
      <c r="H35" s="1141"/>
      <c r="I35" s="1141"/>
      <c r="J35" s="1141"/>
      <c r="K35" s="1141"/>
      <c r="L35" s="1141"/>
      <c r="M35" s="1141"/>
      <c r="N35" s="1141"/>
      <c r="O35" s="1141"/>
    </row>
    <row r="36" spans="2:15" ht="6" customHeight="1">
      <c r="B36" s="123"/>
      <c r="C36" s="1141"/>
      <c r="D36" s="1141"/>
      <c r="E36" s="1141"/>
      <c r="F36" s="1141"/>
      <c r="G36" s="1141"/>
      <c r="H36" s="1141"/>
      <c r="I36" s="1141"/>
      <c r="J36" s="1141"/>
      <c r="K36" s="1141"/>
      <c r="L36" s="1141"/>
      <c r="M36" s="1141"/>
      <c r="N36" s="1141"/>
      <c r="O36" s="1141"/>
    </row>
    <row r="37" spans="1:15">
      <c r="A37" s="90" t="s">
        <v>278</v>
      </c>
      <c r="B37" s="111" t="s">
        <v>281</v>
      </c>
      <c r="C37" s="1145"/>
      <c r="D37" s="1145"/>
      <c r="E37" s="1145"/>
      <c r="F37" s="1145"/>
      <c r="G37" s="1145"/>
      <c r="H37" s="1145"/>
      <c r="I37" s="1145"/>
      <c r="J37" s="1145"/>
      <c r="K37" s="1145"/>
      <c r="L37" s="1145"/>
      <c r="M37" s="1145"/>
      <c r="N37" s="1145"/>
      <c r="O37" s="1145"/>
    </row>
    <row r="38" spans="1:15">
      <c r="A38" s="90" t="s">
        <v>279</v>
      </c>
      <c r="B38" s="102"/>
      <c r="C38" s="1145"/>
      <c r="D38" s="1145"/>
      <c r="E38" s="1145"/>
      <c r="F38" s="1145"/>
      <c r="G38" s="1145"/>
      <c r="H38" s="1145"/>
      <c r="I38" s="1145"/>
      <c r="J38" s="1145"/>
      <c r="K38" s="1145"/>
      <c r="L38" s="1145"/>
      <c r="M38" s="1145"/>
      <c r="N38" s="1145"/>
      <c r="O38" s="1145"/>
    </row>
    <row r="39" spans="1:15">
      <c r="A39" s="36" t="s">
        <v>280</v>
      </c>
      <c r="B39" s="140"/>
      <c r="C39" s="1145"/>
      <c r="D39" s="1145"/>
      <c r="E39" s="1145"/>
      <c r="F39" s="1145"/>
      <c r="G39" s="1145"/>
      <c r="H39" s="1145"/>
      <c r="I39" s="1145"/>
      <c r="J39" s="1145"/>
      <c r="K39" s="1145"/>
      <c r="L39" s="1145"/>
      <c r="M39" s="1145"/>
      <c r="N39" s="1145"/>
      <c r="O39" s="1145"/>
    </row>
  </sheetData>
  <mergeCells count="7">
    <mergeCell ref="C33:O33"/>
    <mergeCell ref="B37:B39"/>
    <mergeCell ref="G4:H4"/>
    <mergeCell ref="G5:H24"/>
    <mergeCell ref="I5:I24"/>
    <mergeCell ref="C29:N29"/>
    <mergeCell ref="C30:O30"/>
  </mergeCells>
  <pageMargins left="0.70866141732283472" right="0.70866141732283472" top="0.74803149606299213" bottom="0.74803149606299213" header="0.31496062992125984" footer="0.31496062992125984"/>
  <pageSetup paperSize="9" scale="72" orientation="landscape"/>
  <headerFooter scaleWithDoc="1" alignWithMargins="1" differentFirst="0" differentOddEven="0">
    <oddHeader>&amp;CSt George's Planning Office</oddHeader>
    <oddFooter>&amp;C&amp;Z&amp;F</oddFooter>
  </headerFooter>
  <legacyDrawing r:id="rId2"/>
  <extLst/>
</worksheet>
</file>

<file path=xl/worksheets/sheet1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U46"/>
  <sheetViews>
    <sheetView topLeftCell="A2" showGridLines="0" view="normal" workbookViewId="0">
      <selection pane="topLeft" activeCell="Q18" sqref="Q18:Q21"/>
    </sheetView>
  </sheetViews>
  <sheetFormatPr defaultRowHeight="15.6"/>
  <cols>
    <col min="1" max="1" width="32.125" customWidth="1"/>
    <col min="2" max="2" width="31.625" customWidth="1"/>
    <col min="3" max="3" width="41.00390625" customWidth="1"/>
    <col min="4" max="4" width="9.50390625" hidden="1" customWidth="1"/>
    <col min="5" max="5" width="0" hidden="1" customWidth="1"/>
    <col min="6" max="6" width="10.625" hidden="1" customWidth="1"/>
    <col min="7" max="7" width="0" hidden="1" customWidth="1"/>
    <col min="8" max="8" width="10.625" hidden="1" customWidth="1"/>
    <col min="9" max="9" width="0" hidden="1" customWidth="1"/>
    <col min="10" max="10" width="10.625" hidden="1" customWidth="1"/>
    <col min="11" max="11" width="0" hidden="1" customWidth="1"/>
    <col min="12" max="17" width="10.625" customWidth="1"/>
    <col min="18" max="18" width="1.49609375" customWidth="1"/>
    <col min="19" max="19" width="5.125" style="14" customWidth="1"/>
    <col min="21" max="22" width="11.50390625" bestFit="1" customWidth="1"/>
  </cols>
  <sheetData>
    <row r="1" spans="1:20" s="1" customFormat="1" ht="31.5" customHeight="1" hidden="1">
      <c r="A1" s="145" t="s">
        <v>271</v>
      </c>
      <c r="B1" s="441"/>
      <c r="C1" s="441"/>
      <c r="D1" s="441"/>
      <c r="E1" s="441"/>
      <c r="F1" s="441"/>
      <c r="G1" s="441"/>
      <c r="H1" s="441"/>
      <c r="I1" s="441"/>
      <c r="J1" s="441"/>
      <c r="K1" s="441"/>
      <c r="L1" s="441"/>
      <c r="M1" s="441"/>
      <c r="N1" s="441"/>
      <c r="O1" s="441"/>
      <c r="P1" s="441"/>
      <c r="Q1" s="441"/>
      <c r="R1" s="146"/>
      <c r="S1" s="147"/>
      <c r="T1" s="34"/>
    </row>
    <row r="2" spans="1:20" s="1" customFormat="1" ht="31.5" customHeight="1">
      <c r="A2" s="148" t="s">
        <v>271</v>
      </c>
      <c r="B2" s="96"/>
      <c r="C2" s="96"/>
      <c r="D2" s="96"/>
      <c r="E2" s="96"/>
      <c r="F2" s="96"/>
      <c r="G2" s="96"/>
      <c r="H2" s="96"/>
      <c r="I2" s="96"/>
      <c r="J2" s="96"/>
      <c r="K2" s="96"/>
      <c r="L2" s="96"/>
      <c r="M2" s="96"/>
      <c r="N2" s="96"/>
      <c r="O2" s="96"/>
      <c r="P2" s="96"/>
      <c r="Q2" s="96"/>
      <c r="S2" s="149"/>
      <c r="T2" s="34"/>
    </row>
    <row r="3" spans="1:19" s="11" customFormat="1" ht="15.75" customHeight="1">
      <c r="A3" s="98" t="s">
        <v>37</v>
      </c>
      <c r="B3" s="97" t="s">
        <v>8</v>
      </c>
      <c r="C3" s="97" t="s">
        <v>162</v>
      </c>
      <c r="D3" s="98" t="s">
        <v>0</v>
      </c>
      <c r="E3" s="99" t="s">
        <v>0</v>
      </c>
      <c r="F3" s="99"/>
      <c r="G3" s="99" t="s">
        <v>0</v>
      </c>
      <c r="H3" s="99"/>
      <c r="I3" s="99" t="s">
        <v>0</v>
      </c>
      <c r="J3" s="99"/>
      <c r="K3" s="99" t="s">
        <v>0</v>
      </c>
      <c r="L3" s="99"/>
      <c r="M3" s="99"/>
      <c r="N3" s="99"/>
      <c r="O3" s="99"/>
      <c r="P3" s="99"/>
      <c r="Q3" s="99"/>
      <c r="S3" s="150"/>
    </row>
    <row r="4" spans="1:19" s="5" customFormat="1" ht="23.25" customHeight="1" thickBot="1">
      <c r="A4" s="101"/>
      <c r="B4" s="100"/>
      <c r="C4" s="100"/>
      <c r="D4" s="101"/>
      <c r="E4" s="101"/>
      <c r="F4" s="100">
        <v>2011</v>
      </c>
      <c r="G4" s="100"/>
      <c r="H4" s="100">
        <v>2012</v>
      </c>
      <c r="I4" s="100"/>
      <c r="J4" s="100">
        <v>2013</v>
      </c>
      <c r="K4" s="100"/>
      <c r="L4" s="100">
        <v>2014</v>
      </c>
      <c r="M4" s="100">
        <v>2015</v>
      </c>
      <c r="N4" s="100">
        <v>2016</v>
      </c>
      <c r="O4" s="100">
        <v>2017</v>
      </c>
      <c r="P4" s="100">
        <v>2018</v>
      </c>
      <c r="Q4" s="100">
        <v>2019</v>
      </c>
      <c r="R4" s="683"/>
      <c r="S4" s="150"/>
    </row>
    <row r="5" spans="1:21" s="1" customFormat="1" ht="18" customHeight="1">
      <c r="A5" s="151" t="s">
        <v>41</v>
      </c>
      <c r="B5" s="108" t="s">
        <v>17</v>
      </c>
      <c r="C5" s="108" t="s">
        <v>59</v>
      </c>
      <c r="D5" s="108"/>
      <c r="E5" s="109"/>
      <c r="F5" s="110" t="s">
        <v>32</v>
      </c>
      <c r="G5" s="111"/>
      <c r="H5" s="110" t="s">
        <v>32</v>
      </c>
      <c r="I5" s="110"/>
      <c r="J5" s="110" t="s">
        <v>32</v>
      </c>
      <c r="K5" s="110" t="s">
        <v>18</v>
      </c>
      <c r="L5" s="110" t="s">
        <v>16</v>
      </c>
      <c r="M5" s="110" t="s">
        <v>160</v>
      </c>
      <c r="N5" s="117" t="s">
        <v>319</v>
      </c>
      <c r="O5" s="115" t="s">
        <v>318</v>
      </c>
      <c r="P5" s="115" t="s">
        <v>420</v>
      </c>
      <c r="Q5" s="115" t="s">
        <v>517</v>
      </c>
      <c r="R5" s="154"/>
      <c r="S5" s="168" t="s">
        <v>62</v>
      </c>
      <c r="T5" s="154"/>
      <c r="U5" s="757">
        <f>53-52</f>
        <v>1</v>
      </c>
    </row>
    <row r="6" spans="1:21" s="1" customFormat="1" ht="18" customHeight="1">
      <c r="A6" s="103" t="s">
        <v>432</v>
      </c>
      <c r="B6" s="96" t="s">
        <v>20</v>
      </c>
      <c r="C6" s="96" t="s">
        <v>59</v>
      </c>
      <c r="D6" s="96"/>
      <c r="E6" s="104"/>
      <c r="F6" s="137" t="s">
        <v>32</v>
      </c>
      <c r="G6" s="102"/>
      <c r="H6" s="137" t="s">
        <v>32</v>
      </c>
      <c r="I6" s="137"/>
      <c r="J6" s="137" t="s">
        <v>32</v>
      </c>
      <c r="K6" s="137" t="s">
        <v>18</v>
      </c>
      <c r="L6" s="105" t="s">
        <v>19</v>
      </c>
      <c r="M6" s="105"/>
      <c r="N6" s="105" t="s">
        <v>187</v>
      </c>
      <c r="O6" s="117" t="s">
        <v>263</v>
      </c>
      <c r="P6" s="117" t="s">
        <v>421</v>
      </c>
      <c r="Q6" s="117" t="s">
        <v>518</v>
      </c>
      <c r="R6" s="154"/>
      <c r="S6" s="168" t="s">
        <v>62</v>
      </c>
      <c r="U6" s="757">
        <f>11-8</f>
        <v>3</v>
      </c>
    </row>
    <row r="7" spans="1:21" s="1" customFormat="1" ht="18" customHeight="1">
      <c r="A7" s="103"/>
      <c r="B7" s="96" t="s">
        <v>300</v>
      </c>
      <c r="C7" s="96" t="s">
        <v>59</v>
      </c>
      <c r="D7" s="96"/>
      <c r="E7" s="104"/>
      <c r="F7" s="137"/>
      <c r="G7" s="102"/>
      <c r="H7" s="137"/>
      <c r="I7" s="137"/>
      <c r="J7" s="137"/>
      <c r="K7" s="137"/>
      <c r="L7" s="105"/>
      <c r="M7" s="105"/>
      <c r="N7" s="117" t="s">
        <v>321</v>
      </c>
      <c r="O7" s="117" t="s">
        <v>320</v>
      </c>
      <c r="P7" s="117" t="s">
        <v>422</v>
      </c>
      <c r="Q7" s="117" t="s">
        <v>519</v>
      </c>
      <c r="R7" s="154"/>
      <c r="S7" s="167" t="s">
        <v>63</v>
      </c>
      <c r="U7" s="757">
        <f>13-15</f>
        <v>-2</v>
      </c>
    </row>
    <row r="8" spans="1:21" s="1" customFormat="1" ht="18" customHeight="1">
      <c r="A8" s="103"/>
      <c r="B8" s="96" t="s">
        <v>173</v>
      </c>
      <c r="C8" s="96" t="s">
        <v>59</v>
      </c>
      <c r="D8" s="96"/>
      <c r="E8" s="104"/>
      <c r="F8" s="137" t="s">
        <v>32</v>
      </c>
      <c r="G8" s="102"/>
      <c r="H8" s="137" t="s">
        <v>32</v>
      </c>
      <c r="I8" s="137"/>
      <c r="J8" s="137" t="s">
        <v>32</v>
      </c>
      <c r="K8" s="137"/>
      <c r="L8" s="105" t="s">
        <v>32</v>
      </c>
      <c r="M8" s="105" t="s">
        <v>165</v>
      </c>
      <c r="N8" s="105" t="s">
        <v>188</v>
      </c>
      <c r="O8" s="117" t="s">
        <v>343</v>
      </c>
      <c r="P8" s="117" t="s">
        <v>423</v>
      </c>
      <c r="Q8" s="117" t="s">
        <v>520</v>
      </c>
      <c r="R8" s="154"/>
      <c r="S8" s="167" t="s">
        <v>63</v>
      </c>
      <c r="U8" s="757">
        <f>33-39</f>
        <v>-6</v>
      </c>
    </row>
    <row r="9" spans="1:21" s="1" customFormat="1" ht="18" customHeight="1">
      <c r="A9" s="152"/>
      <c r="B9" s="96" t="s">
        <v>44</v>
      </c>
      <c r="C9" s="96" t="s">
        <v>60</v>
      </c>
      <c r="D9" s="96"/>
      <c r="E9" s="104"/>
      <c r="F9" s="137"/>
      <c r="G9" s="102"/>
      <c r="H9" s="137"/>
      <c r="I9" s="102"/>
      <c r="J9" s="105" t="s">
        <v>140</v>
      </c>
      <c r="K9" s="137"/>
      <c r="L9" s="137" t="s">
        <v>46</v>
      </c>
      <c r="M9" s="137" t="s">
        <v>161</v>
      </c>
      <c r="N9" s="137" t="s">
        <v>11</v>
      </c>
      <c r="O9" s="115" t="s">
        <v>322</v>
      </c>
      <c r="P9" s="115" t="s">
        <v>425</v>
      </c>
      <c r="Q9" s="115" t="s">
        <v>521</v>
      </c>
      <c r="R9" s="154"/>
      <c r="S9" s="168" t="s">
        <v>62</v>
      </c>
      <c r="U9" s="757">
        <f>25-22</f>
        <v>3</v>
      </c>
    </row>
    <row r="10" spans="1:21" s="1" customFormat="1" ht="18" customHeight="1">
      <c r="A10" s="103"/>
      <c r="B10" s="96" t="s">
        <v>2</v>
      </c>
      <c r="C10" s="96" t="s">
        <v>59</v>
      </c>
      <c r="D10" s="96"/>
      <c r="E10" s="104"/>
      <c r="F10" s="137"/>
      <c r="G10" s="102" t="s">
        <v>31</v>
      </c>
      <c r="H10" s="137" t="s">
        <v>11</v>
      </c>
      <c r="I10" s="102" t="s">
        <v>1</v>
      </c>
      <c r="J10" s="105" t="s">
        <v>34</v>
      </c>
      <c r="K10" s="137" t="s">
        <v>18</v>
      </c>
      <c r="L10" s="137" t="s">
        <v>21</v>
      </c>
      <c r="M10" s="137" t="s">
        <v>174</v>
      </c>
      <c r="N10" s="137" t="s">
        <v>189</v>
      </c>
      <c r="O10" s="115" t="s">
        <v>323</v>
      </c>
      <c r="P10" s="115" t="s">
        <v>424</v>
      </c>
      <c r="Q10" s="115" t="s">
        <v>522</v>
      </c>
      <c r="R10" s="154"/>
      <c r="S10" s="168" t="s">
        <v>62</v>
      </c>
      <c r="U10" s="757">
        <f>33-32</f>
        <v>1</v>
      </c>
    </row>
    <row r="11" spans="1:21" s="1" customFormat="1" ht="18" customHeight="1">
      <c r="A11" s="103"/>
      <c r="B11" s="96" t="s">
        <v>12</v>
      </c>
      <c r="C11" s="96" t="s">
        <v>60</v>
      </c>
      <c r="D11" s="96"/>
      <c r="E11" s="104"/>
      <c r="F11" s="137"/>
      <c r="G11" s="102" t="s">
        <v>31</v>
      </c>
      <c r="H11" s="137" t="s">
        <v>13</v>
      </c>
      <c r="I11" s="102" t="s">
        <v>1</v>
      </c>
      <c r="J11" s="105" t="s">
        <v>35</v>
      </c>
      <c r="K11" s="137"/>
      <c r="L11" s="137" t="s">
        <v>22</v>
      </c>
      <c r="M11" s="137" t="s">
        <v>163</v>
      </c>
      <c r="N11" s="137" t="s">
        <v>190</v>
      </c>
      <c r="O11" s="115" t="s">
        <v>344</v>
      </c>
      <c r="P11" s="115" t="s">
        <v>426</v>
      </c>
      <c r="Q11" s="115" t="s">
        <v>523</v>
      </c>
      <c r="R11" s="154"/>
      <c r="S11" s="168" t="s">
        <v>62</v>
      </c>
      <c r="U11" s="757">
        <f>63-59</f>
        <v>4</v>
      </c>
    </row>
    <row r="12" spans="1:21" s="1" customFormat="1" ht="18" customHeight="1">
      <c r="A12" s="152"/>
      <c r="B12" s="96" t="s">
        <v>45</v>
      </c>
      <c r="C12" s="96" t="s">
        <v>60</v>
      </c>
      <c r="D12" s="103"/>
      <c r="E12" s="104"/>
      <c r="F12" s="137"/>
      <c r="G12" s="102"/>
      <c r="H12" s="137"/>
      <c r="I12" s="102"/>
      <c r="J12" s="105" t="s">
        <v>32</v>
      </c>
      <c r="K12" s="137"/>
      <c r="L12" s="137" t="s">
        <v>47</v>
      </c>
      <c r="M12" s="137" t="s">
        <v>164</v>
      </c>
      <c r="N12" s="137" t="s">
        <v>191</v>
      </c>
      <c r="O12" s="115" t="s">
        <v>324</v>
      </c>
      <c r="P12" s="115" t="s">
        <v>427</v>
      </c>
      <c r="Q12" s="115" t="s">
        <v>571</v>
      </c>
      <c r="R12" s="154"/>
      <c r="S12" s="327" t="s">
        <v>175</v>
      </c>
      <c r="U12" s="757">
        <v>0</v>
      </c>
    </row>
    <row r="13" spans="1:21" s="1" customFormat="1" ht="18" customHeight="1" hidden="1">
      <c r="A13" s="152"/>
      <c r="B13" s="96" t="s">
        <v>14</v>
      </c>
      <c r="C13" s="96" t="s">
        <v>7</v>
      </c>
      <c r="D13" s="96"/>
      <c r="E13" s="104"/>
      <c r="F13" s="137"/>
      <c r="G13" s="102" t="s">
        <v>31</v>
      </c>
      <c r="H13" s="137" t="s">
        <v>15</v>
      </c>
      <c r="I13" s="102" t="s">
        <v>1</v>
      </c>
      <c r="J13" s="105" t="s">
        <v>36</v>
      </c>
      <c r="K13" s="137"/>
      <c r="L13" s="137" t="s">
        <v>32</v>
      </c>
      <c r="M13" s="137" t="s">
        <v>32</v>
      </c>
      <c r="N13" s="137" t="s">
        <v>32</v>
      </c>
      <c r="O13" s="115" t="s">
        <v>32</v>
      </c>
      <c r="P13" s="115" t="s">
        <v>32</v>
      </c>
      <c r="Q13" s="684" t="s">
        <v>32</v>
      </c>
      <c r="R13" s="154"/>
      <c r="S13" s="685" t="s">
        <v>32</v>
      </c>
      <c r="U13" s="757"/>
    </row>
    <row r="14" spans="1:21" s="1" customFormat="1" ht="18" customHeight="1">
      <c r="A14" s="483"/>
      <c r="B14" s="126" t="s">
        <v>57</v>
      </c>
      <c r="C14" s="126" t="s">
        <v>60</v>
      </c>
      <c r="D14" s="126"/>
      <c r="E14" s="157"/>
      <c r="F14" s="459"/>
      <c r="G14" s="484"/>
      <c r="H14" s="459" t="s">
        <v>251</v>
      </c>
      <c r="I14" s="484"/>
      <c r="J14" s="485" t="s">
        <v>250</v>
      </c>
      <c r="K14" s="459"/>
      <c r="L14" s="459" t="s">
        <v>328</v>
      </c>
      <c r="M14" s="459" t="s">
        <v>327</v>
      </c>
      <c r="N14" s="459" t="s">
        <v>326</v>
      </c>
      <c r="O14" s="459" t="s">
        <v>325</v>
      </c>
      <c r="P14" s="459" t="s">
        <v>428</v>
      </c>
      <c r="Q14" s="459" t="s">
        <v>572</v>
      </c>
      <c r="R14" s="328"/>
      <c r="S14" s="460" t="s">
        <v>63</v>
      </c>
      <c r="U14" s="757">
        <f>43-50</f>
        <v>-7</v>
      </c>
    </row>
    <row r="15" spans="1:20" s="2" customFormat="1" ht="18" customHeight="1">
      <c r="A15" s="155" t="s">
        <v>9</v>
      </c>
      <c r="B15" s="340" t="s">
        <v>4</v>
      </c>
      <c r="C15" s="340" t="s">
        <v>56</v>
      </c>
      <c r="D15" s="479"/>
      <c r="E15" s="482"/>
      <c r="F15" s="102"/>
      <c r="G15" s="102" t="s">
        <v>31</v>
      </c>
      <c r="H15" s="102" t="s">
        <v>38</v>
      </c>
      <c r="I15" s="102" t="s">
        <v>1</v>
      </c>
      <c r="J15" s="102" t="s">
        <v>5</v>
      </c>
      <c r="K15" s="102"/>
      <c r="L15" s="102" t="s">
        <v>48</v>
      </c>
      <c r="M15" s="102" t="s">
        <v>166</v>
      </c>
      <c r="N15" s="102" t="s">
        <v>32</v>
      </c>
      <c r="O15" s="116" t="s">
        <v>32</v>
      </c>
      <c r="P15" s="116" t="s">
        <v>32</v>
      </c>
      <c r="Q15" s="116" t="s">
        <v>32</v>
      </c>
      <c r="R15" s="170"/>
      <c r="S15" s="168"/>
      <c r="T15" s="12"/>
    </row>
    <row r="16" spans="1:19" s="1" customFormat="1" ht="18" customHeight="1">
      <c r="A16" s="103" t="s">
        <v>296</v>
      </c>
      <c r="B16" s="96" t="s">
        <v>52</v>
      </c>
      <c r="C16" s="96" t="s">
        <v>51</v>
      </c>
      <c r="D16" s="103"/>
      <c r="E16" s="104"/>
      <c r="F16" s="105" t="s">
        <v>32</v>
      </c>
      <c r="G16" s="102"/>
      <c r="H16" s="137" t="s">
        <v>32</v>
      </c>
      <c r="I16" s="102"/>
      <c r="J16" s="105" t="s">
        <v>32</v>
      </c>
      <c r="K16" s="137"/>
      <c r="L16" s="137" t="s">
        <v>53</v>
      </c>
      <c r="M16" s="137" t="s">
        <v>32</v>
      </c>
      <c r="N16" s="137" t="s">
        <v>32</v>
      </c>
      <c r="O16" s="115" t="s">
        <v>345</v>
      </c>
      <c r="P16" s="654" t="s">
        <v>492</v>
      </c>
      <c r="Q16" s="654" t="s">
        <v>573</v>
      </c>
      <c r="R16" s="154"/>
      <c r="S16" s="167" t="s">
        <v>63</v>
      </c>
    </row>
    <row r="17" spans="1:19" s="1" customFormat="1" ht="18" customHeight="1">
      <c r="A17" s="103"/>
      <c r="B17" s="96" t="s">
        <v>54</v>
      </c>
      <c r="C17" s="96" t="s">
        <v>56</v>
      </c>
      <c r="D17" s="103"/>
      <c r="E17" s="104"/>
      <c r="F17" s="105" t="s">
        <v>32</v>
      </c>
      <c r="G17" s="102"/>
      <c r="H17" s="137" t="s">
        <v>32</v>
      </c>
      <c r="I17" s="102"/>
      <c r="J17" s="105" t="s">
        <v>32</v>
      </c>
      <c r="K17" s="137"/>
      <c r="L17" s="137" t="s">
        <v>55</v>
      </c>
      <c r="M17" s="137" t="s">
        <v>168</v>
      </c>
      <c r="N17" s="137" t="s">
        <v>192</v>
      </c>
      <c r="O17" s="115" t="s">
        <v>346</v>
      </c>
      <c r="P17" s="654" t="s">
        <v>487</v>
      </c>
      <c r="Q17" s="654" t="s">
        <v>574</v>
      </c>
      <c r="R17" s="154"/>
      <c r="S17" s="167" t="s">
        <v>63</v>
      </c>
    </row>
    <row r="18" spans="1:20" s="1" customFormat="1" ht="18" customHeight="1">
      <c r="A18" s="103"/>
      <c r="B18" s="96" t="s">
        <v>291</v>
      </c>
      <c r="C18" s="96" t="s">
        <v>51</v>
      </c>
      <c r="D18" s="103"/>
      <c r="E18" s="104"/>
      <c r="F18" s="105" t="s">
        <v>32</v>
      </c>
      <c r="G18" s="137"/>
      <c r="H18" s="137" t="s">
        <v>32</v>
      </c>
      <c r="I18" s="137"/>
      <c r="J18" s="137" t="s">
        <v>32</v>
      </c>
      <c r="K18" s="137"/>
      <c r="L18" s="137" t="s">
        <v>32</v>
      </c>
      <c r="M18" s="105" t="s">
        <v>171</v>
      </c>
      <c r="N18" s="105" t="s">
        <v>194</v>
      </c>
      <c r="O18" s="117" t="s">
        <v>348</v>
      </c>
      <c r="P18" s="655" t="s">
        <v>488</v>
      </c>
      <c r="Q18" s="655" t="s">
        <v>575</v>
      </c>
      <c r="R18" s="154"/>
      <c r="S18" s="167" t="s">
        <v>63</v>
      </c>
      <c r="T18" s="1">
        <f>48-19</f>
        <v>29</v>
      </c>
    </row>
    <row r="19" spans="1:19" s="1" customFormat="1" ht="18" customHeight="1">
      <c r="A19" s="103"/>
      <c r="B19" s="96" t="s">
        <v>2</v>
      </c>
      <c r="C19" s="96" t="s">
        <v>56</v>
      </c>
      <c r="D19" s="103"/>
      <c r="E19" s="104"/>
      <c r="F19" s="137" t="s">
        <v>42</v>
      </c>
      <c r="G19" s="102" t="s">
        <v>31</v>
      </c>
      <c r="H19" s="137" t="s">
        <v>39</v>
      </c>
      <c r="I19" s="137" t="s">
        <v>1</v>
      </c>
      <c r="J19" s="137" t="s">
        <v>3</v>
      </c>
      <c r="K19" s="137"/>
      <c r="L19" s="137" t="s">
        <v>49</v>
      </c>
      <c r="M19" s="137" t="s">
        <v>167</v>
      </c>
      <c r="N19" s="137" t="s">
        <v>193</v>
      </c>
      <c r="O19" s="115" t="s">
        <v>347</v>
      </c>
      <c r="P19" s="654" t="s">
        <v>489</v>
      </c>
      <c r="Q19" s="654" t="s">
        <v>578</v>
      </c>
      <c r="R19" s="154"/>
      <c r="S19" s="168" t="s">
        <v>62</v>
      </c>
    </row>
    <row r="20" spans="1:20" s="1" customFormat="1" ht="18" customHeight="1">
      <c r="A20" s="103"/>
      <c r="B20" s="96" t="s">
        <v>169</v>
      </c>
      <c r="C20" s="96" t="s">
        <v>51</v>
      </c>
      <c r="D20" s="103"/>
      <c r="E20" s="104"/>
      <c r="F20" s="105" t="s">
        <v>32</v>
      </c>
      <c r="G20" s="137"/>
      <c r="H20" s="137" t="s">
        <v>32</v>
      </c>
      <c r="I20" s="137"/>
      <c r="J20" s="137" t="s">
        <v>32</v>
      </c>
      <c r="K20" s="137"/>
      <c r="L20" s="137" t="s">
        <v>32</v>
      </c>
      <c r="M20" s="137" t="s">
        <v>170</v>
      </c>
      <c r="N20" s="137" t="s">
        <v>195</v>
      </c>
      <c r="O20" s="117" t="s">
        <v>350</v>
      </c>
      <c r="P20" s="655" t="s">
        <v>490</v>
      </c>
      <c r="Q20" s="655" t="s">
        <v>576</v>
      </c>
      <c r="R20" s="154"/>
      <c r="S20" s="168" t="s">
        <v>62</v>
      </c>
      <c r="T20" s="1">
        <f>36-41</f>
        <v>-5</v>
      </c>
    </row>
    <row r="21" spans="1:20" s="1" customFormat="1" ht="18" customHeight="1">
      <c r="A21" s="103"/>
      <c r="B21" s="96" t="s">
        <v>57</v>
      </c>
      <c r="C21" s="96" t="s">
        <v>51</v>
      </c>
      <c r="D21" s="96"/>
      <c r="E21" s="104"/>
      <c r="F21" s="105" t="s">
        <v>32</v>
      </c>
      <c r="G21" s="102"/>
      <c r="H21" s="137" t="s">
        <v>32</v>
      </c>
      <c r="I21" s="102"/>
      <c r="J21" s="105" t="s">
        <v>32</v>
      </c>
      <c r="K21" s="137"/>
      <c r="L21" s="137" t="s">
        <v>58</v>
      </c>
      <c r="M21" s="105" t="s">
        <v>172</v>
      </c>
      <c r="N21" s="105" t="s">
        <v>196</v>
      </c>
      <c r="O21" s="117" t="s">
        <v>349</v>
      </c>
      <c r="P21" s="655" t="s">
        <v>491</v>
      </c>
      <c r="Q21" s="655" t="s">
        <v>577</v>
      </c>
      <c r="R21" s="154"/>
      <c r="S21" s="167" t="s">
        <v>63</v>
      </c>
      <c r="T21" s="1">
        <f>28-25</f>
        <v>3</v>
      </c>
    </row>
    <row r="22" spans="1:19" s="1" customFormat="1" ht="18" customHeight="1">
      <c r="A22" s="103"/>
      <c r="B22" s="106" t="s">
        <v>177</v>
      </c>
      <c r="C22" s="96"/>
      <c r="D22" s="103"/>
      <c r="E22" s="137"/>
      <c r="F22" s="137"/>
      <c r="G22" s="102"/>
      <c r="H22" s="137"/>
      <c r="I22" s="137"/>
      <c r="J22" s="137"/>
      <c r="K22" s="137"/>
      <c r="L22" s="137"/>
      <c r="M22" s="137"/>
      <c r="N22" s="137"/>
      <c r="O22" s="115"/>
      <c r="P22" s="115"/>
      <c r="Q22" s="115"/>
      <c r="R22" s="154"/>
      <c r="S22" s="168"/>
    </row>
    <row r="23" spans="1:19" s="1" customFormat="1" ht="18" customHeight="1" hidden="1">
      <c r="A23" s="103"/>
      <c r="B23" s="96" t="s">
        <v>6</v>
      </c>
      <c r="C23" s="96" t="s">
        <v>7</v>
      </c>
      <c r="D23" s="103"/>
      <c r="E23" s="107"/>
      <c r="F23" s="105" t="s">
        <v>43</v>
      </c>
      <c r="G23" s="102" t="s">
        <v>31</v>
      </c>
      <c r="H23" s="137" t="s">
        <v>40</v>
      </c>
      <c r="I23" s="102" t="s">
        <v>1</v>
      </c>
      <c r="J23" s="105" t="s">
        <v>33</v>
      </c>
      <c r="K23" s="137"/>
      <c r="L23" s="137" t="s">
        <v>32</v>
      </c>
      <c r="M23" s="137" t="s">
        <v>32</v>
      </c>
      <c r="N23" s="137" t="s">
        <v>32</v>
      </c>
      <c r="O23" s="115" t="s">
        <v>32</v>
      </c>
      <c r="P23" s="115"/>
      <c r="Q23" s="115"/>
      <c r="R23" s="154"/>
      <c r="S23" s="169"/>
    </row>
    <row r="24" spans="1:19" s="1" customFormat="1" ht="18" customHeight="1">
      <c r="A24" s="138"/>
      <c r="B24" s="112" t="s">
        <v>6</v>
      </c>
      <c r="C24" s="112" t="s">
        <v>51</v>
      </c>
      <c r="D24" s="138"/>
      <c r="E24" s="113"/>
      <c r="F24" s="139" t="s">
        <v>32</v>
      </c>
      <c r="G24" s="140"/>
      <c r="H24" s="107" t="s">
        <v>32</v>
      </c>
      <c r="I24" s="140"/>
      <c r="J24" s="139" t="s">
        <v>32</v>
      </c>
      <c r="K24" s="107"/>
      <c r="L24" s="107" t="s">
        <v>50</v>
      </c>
      <c r="M24" s="107" t="s">
        <v>32</v>
      </c>
      <c r="N24" s="107" t="s">
        <v>32</v>
      </c>
      <c r="O24" s="114" t="s">
        <v>32</v>
      </c>
      <c r="P24" s="114" t="s">
        <v>32</v>
      </c>
      <c r="Q24" s="114" t="s">
        <v>32</v>
      </c>
      <c r="R24" s="154"/>
      <c r="S24" s="169"/>
    </row>
    <row r="25" spans="1:19" s="1" customFormat="1" ht="18" customHeight="1">
      <c r="A25" s="153" t="s">
        <v>262</v>
      </c>
      <c r="B25" s="96" t="s">
        <v>17</v>
      </c>
      <c r="C25" s="96"/>
      <c r="D25" s="96"/>
      <c r="E25" s="104"/>
      <c r="F25" s="115" t="s">
        <v>32</v>
      </c>
      <c r="G25" s="116"/>
      <c r="H25" s="115" t="s">
        <v>32</v>
      </c>
      <c r="I25" s="116"/>
      <c r="J25" s="117" t="s">
        <v>32</v>
      </c>
      <c r="K25" s="115"/>
      <c r="L25" s="115" t="s">
        <v>32</v>
      </c>
      <c r="M25" s="115" t="s">
        <v>32</v>
      </c>
      <c r="N25" s="115" t="s">
        <v>264</v>
      </c>
      <c r="O25" s="115" t="s">
        <v>370</v>
      </c>
      <c r="P25" s="654" t="s">
        <v>494</v>
      </c>
      <c r="Q25" s="654"/>
      <c r="R25" s="154"/>
      <c r="S25" s="167" t="s">
        <v>63</v>
      </c>
    </row>
    <row r="26" spans="1:19" s="1" customFormat="1" ht="18" customHeight="1">
      <c r="A26" s="153" t="s">
        <v>261</v>
      </c>
      <c r="B26" s="96" t="s">
        <v>20</v>
      </c>
      <c r="C26" s="96"/>
      <c r="D26" s="96"/>
      <c r="E26" s="104"/>
      <c r="F26" s="115" t="s">
        <v>32</v>
      </c>
      <c r="G26" s="116"/>
      <c r="H26" s="115" t="s">
        <v>32</v>
      </c>
      <c r="I26" s="116"/>
      <c r="J26" s="117" t="s">
        <v>32</v>
      </c>
      <c r="K26" s="115"/>
      <c r="L26" s="115" t="s">
        <v>32</v>
      </c>
      <c r="M26" s="115" t="s">
        <v>32</v>
      </c>
      <c r="N26" s="117" t="s">
        <v>263</v>
      </c>
      <c r="O26" s="117" t="s">
        <v>371</v>
      </c>
      <c r="P26" s="655" t="s">
        <v>493</v>
      </c>
      <c r="Q26" s="655"/>
      <c r="R26" s="154"/>
      <c r="S26" s="167" t="s">
        <v>63</v>
      </c>
    </row>
    <row r="27" spans="1:19" s="1" customFormat="1" ht="18" customHeight="1">
      <c r="A27" s="103" t="s">
        <v>297</v>
      </c>
      <c r="B27" s="96" t="s">
        <v>292</v>
      </c>
      <c r="C27" s="96" t="s">
        <v>7</v>
      </c>
      <c r="D27" s="103"/>
      <c r="E27" s="104"/>
      <c r="F27" s="137" t="s">
        <v>144</v>
      </c>
      <c r="G27" s="137"/>
      <c r="H27" s="137"/>
      <c r="I27" s="137"/>
      <c r="J27" s="137"/>
      <c r="K27" s="137"/>
      <c r="L27" s="118" t="s">
        <v>145</v>
      </c>
      <c r="M27" s="119" t="s">
        <v>184</v>
      </c>
      <c r="N27" s="120" t="s">
        <v>265</v>
      </c>
      <c r="O27" s="120" t="s">
        <v>372</v>
      </c>
      <c r="P27" s="656" t="s">
        <v>495</v>
      </c>
      <c r="Q27" s="656"/>
      <c r="R27" s="154"/>
      <c r="S27" s="167" t="s">
        <v>63</v>
      </c>
    </row>
    <row r="28" spans="1:19" s="1" customFormat="1" ht="18" customHeight="1">
      <c r="A28" s="155"/>
      <c r="B28" s="96" t="s">
        <v>293</v>
      </c>
      <c r="C28" s="96" t="s">
        <v>7</v>
      </c>
      <c r="D28" s="103"/>
      <c r="E28" s="104"/>
      <c r="F28" s="137"/>
      <c r="G28" s="137"/>
      <c r="H28" s="137"/>
      <c r="I28" s="137"/>
      <c r="J28" s="137"/>
      <c r="K28" s="137"/>
      <c r="L28" s="118" t="s">
        <v>180</v>
      </c>
      <c r="M28" s="119" t="s">
        <v>185</v>
      </c>
      <c r="N28" s="121" t="s">
        <v>266</v>
      </c>
      <c r="O28" s="121" t="s">
        <v>373</v>
      </c>
      <c r="P28" s="657" t="s">
        <v>496</v>
      </c>
      <c r="Q28" s="657"/>
      <c r="R28" s="154"/>
      <c r="S28" s="167" t="s">
        <v>63</v>
      </c>
    </row>
    <row r="29" spans="1:19" s="1" customFormat="1" ht="18" customHeight="1">
      <c r="A29" s="103"/>
      <c r="B29" s="96" t="s">
        <v>2</v>
      </c>
      <c r="C29" s="96" t="s">
        <v>7</v>
      </c>
      <c r="D29" s="103"/>
      <c r="E29" s="104"/>
      <c r="F29" s="137" t="s">
        <v>137</v>
      </c>
      <c r="G29" s="102" t="s">
        <v>31</v>
      </c>
      <c r="H29" s="137" t="s">
        <v>139</v>
      </c>
      <c r="I29" s="137" t="s">
        <v>1</v>
      </c>
      <c r="J29" s="137" t="s">
        <v>23</v>
      </c>
      <c r="K29" s="137"/>
      <c r="L29" s="118" t="s">
        <v>49</v>
      </c>
      <c r="M29" s="119" t="s">
        <v>23</v>
      </c>
      <c r="N29" s="121" t="s">
        <v>267</v>
      </c>
      <c r="O29" s="121" t="s">
        <v>267</v>
      </c>
      <c r="P29" s="657" t="s">
        <v>267</v>
      </c>
      <c r="Q29" s="657"/>
      <c r="R29" s="154"/>
      <c r="S29" s="327" t="s">
        <v>175</v>
      </c>
    </row>
    <row r="30" spans="1:19" s="1" customFormat="1" ht="18" customHeight="1">
      <c r="A30" s="103"/>
      <c r="B30" s="96" t="s">
        <v>24</v>
      </c>
      <c r="C30" s="96" t="s">
        <v>147</v>
      </c>
      <c r="D30" s="103"/>
      <c r="E30" s="104"/>
      <c r="F30" s="137" t="s">
        <v>32</v>
      </c>
      <c r="G30" s="102" t="s">
        <v>31</v>
      </c>
      <c r="H30" s="137"/>
      <c r="I30" s="137" t="s">
        <v>1</v>
      </c>
      <c r="J30" s="137" t="s">
        <v>25</v>
      </c>
      <c r="K30" s="137"/>
      <c r="L30" s="118" t="s">
        <v>146</v>
      </c>
      <c r="M30" s="118" t="s">
        <v>179</v>
      </c>
      <c r="N30" s="121" t="s">
        <v>268</v>
      </c>
      <c r="O30" s="121" t="s">
        <v>374</v>
      </c>
      <c r="P30" s="657" t="s">
        <v>497</v>
      </c>
      <c r="Q30" s="657"/>
      <c r="R30" s="154"/>
      <c r="S30" s="167" t="s">
        <v>63</v>
      </c>
    </row>
    <row r="31" spans="1:19" s="1" customFormat="1" ht="18" customHeight="1">
      <c r="A31" s="103"/>
      <c r="B31" s="96" t="s">
        <v>294</v>
      </c>
      <c r="C31" s="96" t="s">
        <v>7</v>
      </c>
      <c r="D31" s="103"/>
      <c r="E31" s="104"/>
      <c r="F31" s="137" t="s">
        <v>138</v>
      </c>
      <c r="G31" s="102" t="s">
        <v>31</v>
      </c>
      <c r="H31" s="137"/>
      <c r="I31" s="137" t="s">
        <v>1</v>
      </c>
      <c r="J31" s="137" t="s">
        <v>26</v>
      </c>
      <c r="K31" s="137"/>
      <c r="L31" s="118" t="s">
        <v>148</v>
      </c>
      <c r="M31" s="118" t="s">
        <v>32</v>
      </c>
      <c r="N31" s="121" t="s">
        <v>32</v>
      </c>
      <c r="O31" s="121" t="s">
        <v>32</v>
      </c>
      <c r="P31" s="121" t="s">
        <v>32</v>
      </c>
      <c r="Q31" s="121"/>
      <c r="R31" s="326"/>
      <c r="S31" s="167"/>
    </row>
    <row r="32" spans="1:19" s="1" customFormat="1" ht="18" customHeight="1">
      <c r="A32" s="103"/>
      <c r="B32" s="96" t="s">
        <v>45</v>
      </c>
      <c r="C32" s="96" t="s">
        <v>147</v>
      </c>
      <c r="D32" s="103"/>
      <c r="E32" s="104"/>
      <c r="F32" s="137" t="s">
        <v>32</v>
      </c>
      <c r="G32" s="102"/>
      <c r="H32" s="137" t="s">
        <v>32</v>
      </c>
      <c r="I32" s="137"/>
      <c r="J32" s="105" t="s">
        <v>32</v>
      </c>
      <c r="K32" s="137"/>
      <c r="L32" s="118" t="s">
        <v>150</v>
      </c>
      <c r="M32" s="118" t="s">
        <v>182</v>
      </c>
      <c r="N32" s="121" t="s">
        <v>269</v>
      </c>
      <c r="O32" s="121" t="s">
        <v>375</v>
      </c>
      <c r="P32" s="657" t="s">
        <v>269</v>
      </c>
      <c r="Q32" s="657"/>
      <c r="R32" s="154"/>
      <c r="S32" s="167" t="s">
        <v>63</v>
      </c>
    </row>
    <row r="33" spans="1:19" s="1" customFormat="1" ht="18" customHeight="1">
      <c r="A33" s="103"/>
      <c r="B33" s="96" t="s">
        <v>149</v>
      </c>
      <c r="C33" s="96" t="s">
        <v>147</v>
      </c>
      <c r="D33" s="103"/>
      <c r="E33" s="104"/>
      <c r="F33" s="137" t="s">
        <v>32</v>
      </c>
      <c r="G33" s="102"/>
      <c r="H33" s="137" t="s">
        <v>32</v>
      </c>
      <c r="I33" s="137"/>
      <c r="J33" s="105" t="s">
        <v>32</v>
      </c>
      <c r="K33" s="137"/>
      <c r="L33" s="105" t="s">
        <v>151</v>
      </c>
      <c r="M33" s="105" t="s">
        <v>183</v>
      </c>
      <c r="N33" s="121" t="s">
        <v>183</v>
      </c>
      <c r="O33" s="121" t="s">
        <v>376</v>
      </c>
      <c r="P33" s="657" t="s">
        <v>498</v>
      </c>
      <c r="Q33" s="657"/>
      <c r="R33" s="154"/>
      <c r="S33" s="168" t="s">
        <v>62</v>
      </c>
    </row>
    <row r="34" spans="1:19" s="1" customFormat="1" ht="18" customHeight="1">
      <c r="A34" s="156"/>
      <c r="B34" s="126" t="s">
        <v>57</v>
      </c>
      <c r="C34" s="126" t="s">
        <v>147</v>
      </c>
      <c r="D34" s="156"/>
      <c r="E34" s="157"/>
      <c r="F34" s="129" t="s">
        <v>32</v>
      </c>
      <c r="G34" s="130"/>
      <c r="H34" s="129" t="s">
        <v>32</v>
      </c>
      <c r="I34" s="129"/>
      <c r="J34" s="158" t="s">
        <v>32</v>
      </c>
      <c r="K34" s="129"/>
      <c r="L34" s="158" t="s">
        <v>32</v>
      </c>
      <c r="M34" s="158" t="s">
        <v>32</v>
      </c>
      <c r="N34" s="159" t="s">
        <v>270</v>
      </c>
      <c r="O34" s="159" t="s">
        <v>377</v>
      </c>
      <c r="P34" s="658" t="s">
        <v>499</v>
      </c>
      <c r="Q34" s="658"/>
      <c r="R34" s="328"/>
      <c r="S34" s="167" t="s">
        <v>63</v>
      </c>
    </row>
    <row r="35" spans="1:19" s="1" customFormat="1" ht="18" customHeight="1">
      <c r="A35" s="26" t="s">
        <v>27</v>
      </c>
      <c r="B35" s="33" t="s">
        <v>30</v>
      </c>
      <c r="C35" s="33"/>
      <c r="D35" s="141"/>
      <c r="E35" s="142"/>
      <c r="F35" s="143"/>
      <c r="G35" s="143"/>
      <c r="H35" s="143" t="s">
        <v>28</v>
      </c>
      <c r="I35" s="143"/>
      <c r="J35" s="143" t="s">
        <v>28</v>
      </c>
      <c r="K35" s="143"/>
      <c r="L35" s="143"/>
      <c r="M35" s="143">
        <v>196</v>
      </c>
      <c r="N35" s="144">
        <v>196</v>
      </c>
      <c r="O35" s="360" t="s">
        <v>186</v>
      </c>
      <c r="P35" s="360" t="s">
        <v>186</v>
      </c>
      <c r="Q35" s="360"/>
      <c r="R35" s="154"/>
      <c r="S35" s="676" t="s">
        <v>175</v>
      </c>
    </row>
    <row r="36" spans="1:19" s="1" customFormat="1" ht="18" customHeight="1">
      <c r="A36" s="27" t="s">
        <v>29</v>
      </c>
      <c r="B36" s="7" t="s">
        <v>506</v>
      </c>
      <c r="C36" s="7"/>
      <c r="D36" s="8"/>
      <c r="E36" s="10"/>
      <c r="F36" s="9"/>
      <c r="G36" s="9"/>
      <c r="H36" s="9">
        <v>331</v>
      </c>
      <c r="I36" s="9"/>
      <c r="J36" s="20" t="s">
        <v>85</v>
      </c>
      <c r="K36" s="9"/>
      <c r="L36" s="49"/>
      <c r="M36" s="675" t="s">
        <v>515</v>
      </c>
      <c r="N36" s="675" t="s">
        <v>514</v>
      </c>
      <c r="O36" s="675" t="s">
        <v>512</v>
      </c>
      <c r="P36" s="675" t="s">
        <v>507</v>
      </c>
      <c r="Q36" s="675"/>
      <c r="R36" s="154"/>
      <c r="S36" s="167" t="s">
        <v>63</v>
      </c>
    </row>
    <row r="37" spans="1:19" s="1" customFormat="1" ht="18" customHeight="1">
      <c r="A37" s="27"/>
      <c r="B37" s="7" t="s">
        <v>509</v>
      </c>
      <c r="C37" s="7"/>
      <c r="D37" s="7"/>
      <c r="E37" s="9"/>
      <c r="F37" s="9"/>
      <c r="G37" s="9"/>
      <c r="H37" s="9"/>
      <c r="I37" s="9"/>
      <c r="J37" s="20"/>
      <c r="K37" s="9"/>
      <c r="L37" s="49"/>
      <c r="M37" s="49" t="s">
        <v>32</v>
      </c>
      <c r="N37" s="49" t="s">
        <v>32</v>
      </c>
      <c r="O37" s="675" t="s">
        <v>513</v>
      </c>
      <c r="P37" s="675" t="s">
        <v>510</v>
      </c>
      <c r="Q37" s="675"/>
      <c r="R37" s="154"/>
      <c r="S37" s="167" t="s">
        <v>63</v>
      </c>
    </row>
    <row r="38" spans="1:19" s="1" customFormat="1" ht="18" customHeight="1">
      <c r="A38" s="27"/>
      <c r="B38" s="7" t="s">
        <v>508</v>
      </c>
      <c r="C38" s="7"/>
      <c r="D38" s="7"/>
      <c r="E38" s="9"/>
      <c r="F38" s="9"/>
      <c r="G38" s="9"/>
      <c r="H38" s="9"/>
      <c r="I38" s="9"/>
      <c r="J38" s="20"/>
      <c r="K38" s="9"/>
      <c r="L38" s="49"/>
      <c r="M38" s="49" t="s">
        <v>186</v>
      </c>
      <c r="N38" s="675" t="s">
        <v>186</v>
      </c>
      <c r="O38" s="675" t="s">
        <v>511</v>
      </c>
      <c r="P38" s="675" t="s">
        <v>511</v>
      </c>
      <c r="Q38" s="675"/>
      <c r="R38" s="154"/>
      <c r="S38" s="327" t="s">
        <v>175</v>
      </c>
    </row>
    <row r="39" spans="1:19" s="1" customFormat="1" ht="18" customHeight="1" hidden="1">
      <c r="A39" s="27"/>
      <c r="B39" s="7"/>
      <c r="C39" s="7"/>
      <c r="D39" s="7"/>
      <c r="E39" s="9"/>
      <c r="F39" s="9"/>
      <c r="G39" s="9"/>
      <c r="H39" s="9"/>
      <c r="I39" s="9"/>
      <c r="J39" s="20"/>
      <c r="K39" s="9"/>
      <c r="L39" s="9"/>
      <c r="M39" s="9"/>
      <c r="N39" s="49"/>
      <c r="O39" s="49"/>
      <c r="P39" s="49"/>
      <c r="Q39" s="49"/>
      <c r="R39" s="154"/>
      <c r="S39" s="168"/>
    </row>
    <row r="40" spans="1:19" s="1" customFormat="1" ht="18" customHeight="1">
      <c r="A40" s="678" t="s">
        <v>91</v>
      </c>
      <c r="B40" s="679"/>
      <c r="C40" s="679"/>
      <c r="D40" s="679"/>
      <c r="E40" s="680"/>
      <c r="F40" s="681" t="s">
        <v>92</v>
      </c>
      <c r="G40" s="681"/>
      <c r="H40" s="681"/>
      <c r="I40" s="681"/>
      <c r="J40" s="681"/>
      <c r="K40" s="681"/>
      <c r="L40" s="1492" t="s">
        <v>92</v>
      </c>
      <c r="M40" s="1492"/>
      <c r="N40" s="681" t="str">
        <f>'[1]Top 500 2016'!$A$447</f>
        <v>401-500</v>
      </c>
      <c r="O40" s="681" t="str">
        <f>'[1]Top 500 2016'!$A$447</f>
        <v>401-500</v>
      </c>
      <c r="P40" s="681" t="s">
        <v>516</v>
      </c>
      <c r="Q40" s="681"/>
      <c r="R40" s="17"/>
      <c r="S40" s="682" t="s">
        <v>175</v>
      </c>
    </row>
    <row r="41" spans="1:19" s="1" customFormat="1" ht="38.25" customHeight="1" hidden="1">
      <c r="A41" s="33" t="s">
        <v>61</v>
      </c>
      <c r="B41" s="33"/>
      <c r="C41" s="33"/>
      <c r="D41" s="33"/>
      <c r="E41" s="143"/>
      <c r="F41" s="674" t="s">
        <v>64</v>
      </c>
      <c r="G41" s="674"/>
      <c r="H41" s="674" t="s">
        <v>65</v>
      </c>
      <c r="I41" s="674"/>
      <c r="J41" s="674" t="s">
        <v>66</v>
      </c>
      <c r="K41" s="674"/>
      <c r="L41" s="677">
        <v>41791</v>
      </c>
      <c r="M41" s="677"/>
      <c r="N41" s="677"/>
      <c r="O41" s="677"/>
      <c r="P41" s="677"/>
      <c r="Q41" s="677"/>
      <c r="S41" s="38"/>
    </row>
    <row r="42" spans="5:19" s="1" customFormat="1" ht="9" customHeight="1">
      <c r="E42" s="4"/>
      <c r="F42" s="4"/>
      <c r="G42" s="4"/>
      <c r="H42" s="4"/>
      <c r="I42" s="4"/>
      <c r="J42" s="4"/>
      <c r="K42" s="4"/>
      <c r="L42" s="4"/>
      <c r="M42" s="4"/>
      <c r="N42" s="4"/>
      <c r="O42" s="4"/>
      <c r="P42" s="4"/>
      <c r="Q42" s="4"/>
      <c r="S42" s="13"/>
    </row>
    <row r="43" spans="5:19" s="1" customFormat="1" ht="9" customHeight="1">
      <c r="E43" s="4"/>
      <c r="F43" s="4"/>
      <c r="G43" s="4"/>
      <c r="H43" s="4"/>
      <c r="I43" s="4"/>
      <c r="J43" s="4"/>
      <c r="K43" s="4"/>
      <c r="L43" s="4"/>
      <c r="M43" s="4"/>
      <c r="N43" s="4"/>
      <c r="O43" s="4"/>
      <c r="P43" s="4"/>
      <c r="Q43" s="4"/>
      <c r="S43" s="13"/>
    </row>
    <row r="44" spans="1:1">
      <c r="A44" s="35" t="s">
        <v>178</v>
      </c>
    </row>
    <row r="45" spans="1:1">
      <c r="A45" s="35" t="s">
        <v>176</v>
      </c>
    </row>
    <row r="46" spans="1:1">
      <c r="A46" s="39" t="s">
        <v>181</v>
      </c>
    </row>
  </sheetData>
  <mergeCells count="2">
    <mergeCell ref="F27:J27"/>
    <mergeCell ref="L40:M40"/>
  </mergeCells>
  <pageMargins left="0.70866141732283472" right="0.70866141732283472" top="0.55118110236220474" bottom="0.55118110236220474" header="0.31496062992125984" footer="0.31496062992125984"/>
  <pageSetup paperSize="9" scale="72" orientation="landscape"/>
  <headerFooter scaleWithDoc="1" alignWithMargins="1" differentFirst="0" differentOddEven="0">
    <oddHeader>&amp;CSt George's Planning Office</oddHeader>
    <oddFooter>&amp;C&amp;Z&amp;F</oddFooter>
  </headerFooter>
  <legacyDrawing r:id="rId2"/>
  <extLst/>
</worksheet>
</file>

<file path=xl/worksheets/sheet1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G27"/>
  <sheetViews>
    <sheetView topLeftCell="A1" showGridLines="0" view="normal" workbookViewId="0">
      <pane xSplit="1" ySplit="3" topLeftCell="B13" activePane="bottomRight" state="frozen"/>
      <selection pane="bottomRight" activeCell="C29" sqref="C29"/>
    </sheetView>
  </sheetViews>
  <sheetFormatPr defaultRowHeight="14.4"/>
  <cols>
    <col min="1" max="1" width="37.625" customWidth="1"/>
    <col min="2" max="2" width="23.875" customWidth="1"/>
    <col min="3" max="3" width="50.00390625" style="22" customWidth="1"/>
    <col min="4" max="4" width="17.50390625" style="22" bestFit="1" customWidth="1"/>
    <col min="5" max="5" width="49.625" style="22" hidden="1" customWidth="1"/>
    <col min="6" max="7" width="15.625" style="22" hidden="1" customWidth="1"/>
  </cols>
  <sheetData>
    <row r="1" spans="1:7" ht="22.5" customHeight="1">
      <c r="A1" s="18" t="s">
        <v>283</v>
      </c>
      <c r="B1" s="18"/>
      <c r="E1" s="61"/>
      <c r="F1" s="37"/>
      <c r="G1" s="61" t="s">
        <v>284</v>
      </c>
    </row>
    <row r="3" spans="1:7" s="1" customFormat="1" ht="47.4" thickBot="1">
      <c r="A3" s="28" t="s">
        <v>90</v>
      </c>
      <c r="B3" s="28" t="s">
        <v>119</v>
      </c>
      <c r="C3" s="29" t="s">
        <v>89</v>
      </c>
      <c r="D3" s="29" t="s">
        <v>220</v>
      </c>
      <c r="E3" s="29" t="s">
        <v>88</v>
      </c>
      <c r="F3" s="29" t="s">
        <v>211</v>
      </c>
      <c r="G3" s="29" t="s">
        <v>212</v>
      </c>
    </row>
    <row r="4" spans="1:7" s="1" customFormat="1" ht="33" customHeight="1">
      <c r="A4" s="26" t="s">
        <v>67</v>
      </c>
      <c r="B4" s="33" t="s">
        <v>122</v>
      </c>
      <c r="C4" s="25" t="s">
        <v>120</v>
      </c>
      <c r="D4" s="25" t="s">
        <v>216</v>
      </c>
      <c r="E4" s="25" t="s">
        <v>213</v>
      </c>
      <c r="F4" s="51"/>
      <c r="G4" s="51"/>
    </row>
    <row r="5" spans="1:7" s="1" customFormat="1">
      <c r="A5" s="27" t="s">
        <v>667</v>
      </c>
      <c r="B5" s="7" t="s">
        <v>124</v>
      </c>
      <c r="C5" s="23" t="s">
        <v>121</v>
      </c>
      <c r="D5" s="23" t="s">
        <v>217</v>
      </c>
      <c r="E5" s="23" t="s">
        <v>86</v>
      </c>
      <c r="F5" s="24"/>
      <c r="G5" s="24"/>
    </row>
    <row r="6" spans="1:7" s="1" customFormat="1" hidden="1">
      <c r="A6" s="27" t="s">
        <v>287</v>
      </c>
      <c r="B6" s="7" t="s">
        <v>124</v>
      </c>
      <c r="C6" s="23" t="s">
        <v>121</v>
      </c>
      <c r="D6" s="23" t="s">
        <v>217</v>
      </c>
      <c r="E6" s="23" t="s">
        <v>86</v>
      </c>
      <c r="F6" s="24"/>
      <c r="G6" s="24"/>
    </row>
    <row r="7" spans="1:7" s="1" customFormat="1">
      <c r="A7" s="27" t="s">
        <v>200</v>
      </c>
      <c r="B7" s="7" t="s">
        <v>124</v>
      </c>
      <c r="C7" s="23" t="s">
        <v>121</v>
      </c>
      <c r="D7" s="23" t="s">
        <v>217</v>
      </c>
      <c r="E7" s="23" t="s">
        <v>86</v>
      </c>
      <c r="F7" s="24"/>
      <c r="G7" s="24"/>
    </row>
    <row r="8" spans="1:7" s="1" customFormat="1">
      <c r="A8" s="27" t="s">
        <v>201</v>
      </c>
      <c r="B8" s="7" t="s">
        <v>124</v>
      </c>
      <c r="C8" s="23" t="s">
        <v>121</v>
      </c>
      <c r="D8" s="23" t="s">
        <v>217</v>
      </c>
      <c r="E8" s="23" t="s">
        <v>86</v>
      </c>
      <c r="F8" s="24"/>
      <c r="G8" s="24"/>
    </row>
    <row r="9" spans="1:7" s="1" customFormat="1">
      <c r="A9" s="27" t="s">
        <v>669</v>
      </c>
      <c r="B9" s="7" t="s">
        <v>124</v>
      </c>
      <c r="C9" s="23" t="s">
        <v>121</v>
      </c>
      <c r="D9" s="23" t="s">
        <v>217</v>
      </c>
      <c r="E9" s="23" t="s">
        <v>86</v>
      </c>
      <c r="F9" s="24"/>
      <c r="G9" s="24"/>
    </row>
    <row r="10" spans="1:7" s="1" customFormat="1">
      <c r="A10" s="27" t="s">
        <v>503</v>
      </c>
      <c r="B10" s="7" t="s">
        <v>124</v>
      </c>
      <c r="C10" s="23" t="s">
        <v>121</v>
      </c>
      <c r="D10" s="23" t="s">
        <v>217</v>
      </c>
      <c r="E10" s="23" t="s">
        <v>86</v>
      </c>
      <c r="F10" s="24"/>
      <c r="G10" s="24"/>
    </row>
    <row r="11" spans="1:7" s="1" customFormat="1">
      <c r="A11" s="27" t="s">
        <v>671</v>
      </c>
      <c r="B11" s="7" t="s">
        <v>124</v>
      </c>
      <c r="C11" s="23" t="s">
        <v>121</v>
      </c>
      <c r="D11" s="23" t="s">
        <v>217</v>
      </c>
      <c r="E11" s="23" t="s">
        <v>86</v>
      </c>
      <c r="F11" s="24"/>
      <c r="G11" s="24"/>
    </row>
    <row r="12" spans="1:7" s="1" customFormat="1" ht="28.8" hidden="1">
      <c r="A12" s="27" t="s">
        <v>68</v>
      </c>
      <c r="B12" s="7" t="s">
        <v>126</v>
      </c>
      <c r="C12" s="24" t="s">
        <v>127</v>
      </c>
      <c r="D12" s="24" t="s">
        <v>285</v>
      </c>
      <c r="E12" s="23" t="s">
        <v>87</v>
      </c>
      <c r="F12" s="24"/>
      <c r="G12" s="24"/>
    </row>
    <row r="13" spans="1:7" s="1" customFormat="1" ht="28.8">
      <c r="A13" s="27" t="s">
        <v>204</v>
      </c>
      <c r="B13" s="7" t="s">
        <v>850</v>
      </c>
      <c r="C13" s="24" t="s">
        <v>849</v>
      </c>
      <c r="D13" s="24" t="s">
        <v>285</v>
      </c>
      <c r="E13" s="23" t="s">
        <v>288</v>
      </c>
      <c r="F13" s="24"/>
      <c r="G13" s="24"/>
    </row>
    <row r="14" spans="1:7" s="1" customFormat="1" ht="28.8">
      <c r="A14" s="27" t="s">
        <v>205</v>
      </c>
      <c r="B14" s="7" t="s">
        <v>850</v>
      </c>
      <c r="C14" s="24" t="s">
        <v>849</v>
      </c>
      <c r="D14" s="24" t="s">
        <v>285</v>
      </c>
      <c r="E14" s="23" t="s">
        <v>288</v>
      </c>
      <c r="F14" s="24"/>
      <c r="G14" s="24"/>
    </row>
    <row r="15" spans="1:7" s="1" customFormat="1" ht="28.8">
      <c r="A15" s="27" t="s">
        <v>69</v>
      </c>
      <c r="B15" s="23" t="s">
        <v>128</v>
      </c>
      <c r="C15" s="24" t="s">
        <v>290</v>
      </c>
      <c r="D15" s="24" t="s">
        <v>218</v>
      </c>
      <c r="E15" s="23" t="s">
        <v>84</v>
      </c>
      <c r="F15" s="24"/>
      <c r="G15" s="24"/>
    </row>
    <row r="16" spans="1:7" s="1" customFormat="1" ht="28.8">
      <c r="A16" s="27" t="s">
        <v>77</v>
      </c>
      <c r="B16" s="7" t="s">
        <v>129</v>
      </c>
      <c r="C16" s="23" t="s">
        <v>132</v>
      </c>
      <c r="D16" s="23" t="s">
        <v>289</v>
      </c>
      <c r="E16" s="23" t="s">
        <v>142</v>
      </c>
      <c r="F16" s="24"/>
      <c r="G16" s="24"/>
    </row>
    <row r="17" spans="1:7" s="1" customFormat="1" ht="28.8">
      <c r="A17" s="27" t="s">
        <v>70</v>
      </c>
      <c r="B17" s="7" t="s">
        <v>129</v>
      </c>
      <c r="C17" s="23" t="s">
        <v>132</v>
      </c>
      <c r="D17" s="23" t="s">
        <v>289</v>
      </c>
      <c r="E17" s="23" t="s">
        <v>142</v>
      </c>
      <c r="F17" s="24"/>
      <c r="G17" s="24"/>
    </row>
    <row r="18" spans="1:7" s="1" customFormat="1" ht="28.8">
      <c r="A18" s="27" t="s">
        <v>71</v>
      </c>
      <c r="B18" s="7" t="s">
        <v>129</v>
      </c>
      <c r="C18" s="23" t="s">
        <v>132</v>
      </c>
      <c r="D18" s="23" t="s">
        <v>289</v>
      </c>
      <c r="E18" s="23" t="s">
        <v>142</v>
      </c>
      <c r="F18" s="24"/>
      <c r="G18" s="24"/>
    </row>
    <row r="19" spans="1:7" s="1" customFormat="1" ht="57.6">
      <c r="A19" s="27" t="s">
        <v>72</v>
      </c>
      <c r="B19" s="7" t="s">
        <v>122</v>
      </c>
      <c r="C19" s="23" t="s">
        <v>133</v>
      </c>
      <c r="D19" s="23" t="s">
        <v>289</v>
      </c>
      <c r="E19" s="23" t="s">
        <v>219</v>
      </c>
      <c r="F19" s="24"/>
      <c r="G19" s="24"/>
    </row>
    <row r="20" spans="1:7" s="1" customFormat="1" ht="30" customHeight="1">
      <c r="A20" s="27" t="s">
        <v>73</v>
      </c>
      <c r="B20" s="23" t="s">
        <v>228</v>
      </c>
      <c r="C20" s="23" t="s">
        <v>133</v>
      </c>
      <c r="D20" s="23" t="s">
        <v>217</v>
      </c>
      <c r="E20" s="23" t="s">
        <v>143</v>
      </c>
      <c r="F20" s="24"/>
      <c r="G20" s="24"/>
    </row>
    <row r="21" spans="1:7" s="1" customFormat="1">
      <c r="A21" s="27" t="s">
        <v>580</v>
      </c>
      <c r="B21" s="7" t="s">
        <v>583</v>
      </c>
      <c r="C21" s="23" t="s">
        <v>584</v>
      </c>
      <c r="D21" s="23" t="s">
        <v>216</v>
      </c>
      <c r="E21" s="23" t="s">
        <v>135</v>
      </c>
      <c r="F21" s="24"/>
      <c r="G21" s="24"/>
    </row>
    <row r="22" spans="1:7" s="1" customFormat="1">
      <c r="A22" s="27" t="s">
        <v>78</v>
      </c>
      <c r="B22" s="7" t="s">
        <v>122</v>
      </c>
      <c r="C22" s="23" t="s">
        <v>134</v>
      </c>
      <c r="D22" s="23" t="s">
        <v>216</v>
      </c>
      <c r="E22" s="23" t="s">
        <v>135</v>
      </c>
      <c r="F22" s="24"/>
      <c r="G22" s="24"/>
    </row>
    <row r="23" spans="1:7" s="1" customFormat="1" ht="45" customHeight="1">
      <c r="A23" s="27" t="s">
        <v>80</v>
      </c>
      <c r="B23" s="7" t="s">
        <v>130</v>
      </c>
      <c r="C23" s="23" t="s">
        <v>136</v>
      </c>
      <c r="D23" s="23" t="s">
        <v>216</v>
      </c>
      <c r="E23" s="23" t="s">
        <v>215</v>
      </c>
      <c r="F23" s="24"/>
      <c r="G23" s="24"/>
    </row>
    <row r="25" spans="1:1">
      <c r="A25" s="1" t="s">
        <v>123</v>
      </c>
    </row>
    <row r="26" spans="1:1">
      <c r="A26" t="s">
        <v>125</v>
      </c>
    </row>
    <row r="27" spans="1:1">
      <c r="A27" t="s">
        <v>131</v>
      </c>
    </row>
  </sheetData>
  <pageMargins left="0.70866141732283472" right="0.70866141732283472" top="0.74803149606299213" bottom="0.55118110236220474" header="0.31496062992125984" footer="0.31496062992125984"/>
  <pageSetup paperSize="8" scale="91" orientation="landscape"/>
  <headerFooter scaleWithDoc="1" alignWithMargins="1" differentFirst="0" differentOddEven="0">
    <oddHeader>&amp;CSt George's Planning Office</oddHeader>
    <oddFooter>&amp;C&amp;Z&amp;F</oddFooter>
  </headerFooter>
  <extLst/>
</worksheet>
</file>

<file path=xl/worksheets/sheet1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X42"/>
  <sheetViews>
    <sheetView showGridLines="0" view="normal" workbookViewId="0">
      <selection pane="topLeft" activeCell="A1" sqref="A1:Q23"/>
    </sheetView>
  </sheetViews>
  <sheetFormatPr defaultRowHeight="14.4"/>
  <cols>
    <col min="1" max="1" width="21.125" customWidth="1"/>
    <col min="2" max="3" width="8.50390625" bestFit="1" customWidth="1"/>
    <col min="4" max="4" width="7.625" bestFit="1" customWidth="1"/>
    <col min="5" max="6" width="8.875" bestFit="1" customWidth="1"/>
    <col min="7" max="7" width="1.625" customWidth="1"/>
    <col min="8" max="11" width="8.50390625" customWidth="1"/>
    <col min="12" max="12" width="1.625" customWidth="1"/>
    <col min="13" max="18" width="8.50390625" style="123" customWidth="1"/>
  </cols>
  <sheetData>
    <row r="1" spans="1:12" ht="21.75" customHeight="1">
      <c r="A1" s="1324" t="s">
        <v>1041</v>
      </c>
      <c r="B1" s="123"/>
      <c r="C1" s="123"/>
      <c r="D1" s="123"/>
      <c r="E1" s="123"/>
      <c r="F1" s="123"/>
      <c r="G1" s="123"/>
      <c r="H1" s="123"/>
      <c r="I1" s="123"/>
      <c r="J1" s="123"/>
      <c r="K1" s="123"/>
      <c r="L1" s="123"/>
    </row>
    <row r="2" spans="1:12" ht="4.5" customHeight="1">
      <c r="A2" s="123"/>
      <c r="B2" s="123"/>
      <c r="C2" s="123"/>
      <c r="D2" s="123"/>
      <c r="E2" s="123"/>
      <c r="F2" s="123"/>
      <c r="G2" s="123"/>
      <c r="H2" s="123"/>
      <c r="I2" s="123"/>
      <c r="J2" s="123"/>
      <c r="K2" s="123"/>
      <c r="L2" s="123"/>
    </row>
    <row r="3" spans="1:17" s="96" customFormat="1" ht="45" customHeight="1">
      <c r="A3" s="160"/>
      <c r="B3" s="967" t="s">
        <v>842</v>
      </c>
      <c r="C3" s="966"/>
      <c r="D3" s="966"/>
      <c r="E3" s="966"/>
      <c r="F3" s="1525"/>
      <c r="G3" s="966"/>
      <c r="H3" s="967" t="s">
        <v>913</v>
      </c>
      <c r="I3" s="966"/>
      <c r="J3" s="966"/>
      <c r="K3" s="1525"/>
      <c r="L3" s="966"/>
      <c r="M3" s="1522" t="s">
        <v>916</v>
      </c>
      <c r="N3" s="1523"/>
      <c r="O3" s="1523"/>
      <c r="P3" s="1523"/>
      <c r="Q3" s="1524"/>
    </row>
    <row r="4" spans="1:17" s="137" customFormat="1">
      <c r="A4" s="1233" t="s">
        <v>472</v>
      </c>
      <c r="B4" s="1054"/>
      <c r="C4" s="1055"/>
      <c r="D4" s="1055"/>
      <c r="E4" s="1055"/>
      <c r="F4" s="1056">
        <v>44713</v>
      </c>
      <c r="G4" s="1042"/>
      <c r="H4" s="1174"/>
      <c r="I4" s="1175"/>
      <c r="J4" s="1175"/>
      <c r="K4" s="1056">
        <v>44805</v>
      </c>
      <c r="L4" s="1042"/>
      <c r="M4" s="1174"/>
      <c r="N4" s="1175"/>
      <c r="O4" s="1175"/>
      <c r="P4" s="1175"/>
      <c r="Q4" s="1056">
        <v>44805</v>
      </c>
    </row>
    <row r="5" spans="1:17" s="137" customFormat="1">
      <c r="A5" s="1042"/>
      <c r="B5" s="1057"/>
      <c r="C5" s="1042"/>
      <c r="D5" s="1042"/>
      <c r="E5" s="1042"/>
      <c r="F5" s="1058"/>
      <c r="G5" s="1042"/>
      <c r="H5" s="1090"/>
      <c r="I5" s="1091"/>
      <c r="J5" s="1091"/>
      <c r="K5" s="1176"/>
      <c r="L5" s="1042"/>
      <c r="M5" s="1057"/>
      <c r="N5" s="1042"/>
      <c r="O5" s="1042"/>
      <c r="P5" s="1042"/>
      <c r="Q5" s="1058"/>
    </row>
    <row r="6" spans="1:18" s="1" customFormat="1" ht="17.1" customHeight="1">
      <c r="A6" s="1526" t="s">
        <v>67</v>
      </c>
      <c r="B6" s="1204"/>
      <c r="C6" s="569"/>
      <c r="D6" s="1205"/>
      <c r="E6" s="1206" t="s">
        <v>846</v>
      </c>
      <c r="F6" s="1207"/>
      <c r="G6" s="1234"/>
      <c r="H6" s="1235"/>
      <c r="I6" s="1205"/>
      <c r="J6" s="1205"/>
      <c r="K6" s="1208" t="s">
        <v>846</v>
      </c>
      <c r="L6" s="1234"/>
      <c r="M6" s="1204"/>
      <c r="N6" s="569"/>
      <c r="O6" s="1205"/>
      <c r="P6" s="1205"/>
      <c r="Q6" s="1208" t="s">
        <v>846</v>
      </c>
      <c r="R6" s="96"/>
    </row>
    <row r="7" spans="1:18" s="1" customFormat="1" ht="17.1" customHeight="1">
      <c r="A7" s="1521"/>
      <c r="B7" s="941"/>
      <c r="C7" s="942"/>
      <c r="D7" s="1067"/>
      <c r="E7" s="1067"/>
      <c r="F7" s="1068"/>
      <c r="G7" s="1234"/>
      <c r="H7" s="1236"/>
      <c r="I7" s="1067"/>
      <c r="J7" s="1067"/>
      <c r="K7" s="1068"/>
      <c r="L7" s="1234"/>
      <c r="M7" s="941"/>
      <c r="N7" s="942"/>
      <c r="O7" s="1067"/>
      <c r="P7" s="1183" t="s">
        <v>814</v>
      </c>
      <c r="Q7" s="1068"/>
      <c r="R7" s="96"/>
    </row>
    <row r="8" spans="1:18" s="1" customFormat="1" ht="17.1" customHeight="1">
      <c r="A8" s="1045" t="s">
        <v>124</v>
      </c>
      <c r="B8" s="1061"/>
      <c r="C8" s="200"/>
      <c r="D8" s="1062"/>
      <c r="E8" s="1196" t="s">
        <v>847</v>
      </c>
      <c r="F8" s="1063"/>
      <c r="G8" s="1234"/>
      <c r="H8" s="1177"/>
      <c r="I8" s="1062"/>
      <c r="J8" s="200"/>
      <c r="K8" s="1182" t="s">
        <v>917</v>
      </c>
      <c r="L8" s="1234"/>
      <c r="M8" s="1061"/>
      <c r="N8" s="200"/>
      <c r="O8" s="1062"/>
      <c r="P8" s="200"/>
      <c r="Q8" s="1182" t="s">
        <v>917</v>
      </c>
      <c r="R8" s="96"/>
    </row>
    <row r="9" spans="1:18" s="1" customFormat="1" ht="17.1" customHeight="1">
      <c r="A9" s="1044"/>
      <c r="B9" s="941"/>
      <c r="C9" s="942"/>
      <c r="D9" s="1067"/>
      <c r="E9" s="1067"/>
      <c r="F9" s="1068"/>
      <c r="G9" s="1234"/>
      <c r="H9" s="1236"/>
      <c r="I9" s="1067"/>
      <c r="J9" s="1219" t="s">
        <v>847</v>
      </c>
      <c r="K9" s="1068"/>
      <c r="L9" s="1237"/>
      <c r="M9" s="941"/>
      <c r="N9" s="942"/>
      <c r="O9" s="1067"/>
      <c r="P9" s="1067"/>
      <c r="Q9" s="1068"/>
      <c r="R9" s="96"/>
    </row>
    <row r="10" spans="1:18" s="1" customFormat="1" ht="17.1" customHeight="1">
      <c r="A10" s="1238" t="s">
        <v>446</v>
      </c>
      <c r="B10" s="160"/>
      <c r="C10" s="1059"/>
      <c r="D10" s="1059"/>
      <c r="E10" s="1197" t="s">
        <v>848</v>
      </c>
      <c r="F10" s="1060"/>
      <c r="G10" s="1234"/>
      <c r="H10" s="1239"/>
      <c r="I10" s="1240"/>
      <c r="J10" s="1240"/>
      <c r="K10" s="1241"/>
      <c r="L10" s="1234"/>
      <c r="M10" s="947"/>
      <c r="N10" s="942"/>
      <c r="O10" s="1062"/>
      <c r="P10" s="1197" t="s">
        <v>848</v>
      </c>
      <c r="Q10" s="1063"/>
      <c r="R10" s="96"/>
    </row>
    <row r="11" spans="1:18" s="1" customFormat="1" ht="17.1" customHeight="1">
      <c r="A11" s="1010" t="s">
        <v>69</v>
      </c>
      <c r="B11" s="1061"/>
      <c r="C11" s="200"/>
      <c r="D11" s="1062"/>
      <c r="E11" s="1196" t="s">
        <v>846</v>
      </c>
      <c r="F11" s="1063"/>
      <c r="G11" s="1234"/>
      <c r="H11" s="1177"/>
      <c r="I11" s="1062"/>
      <c r="J11" s="1062"/>
      <c r="K11" s="1182" t="s">
        <v>846</v>
      </c>
      <c r="L11" s="1234"/>
      <c r="M11" s="947"/>
      <c r="N11" s="946"/>
      <c r="O11" s="1059"/>
      <c r="P11" s="1059"/>
      <c r="Q11" s="1182" t="s">
        <v>846</v>
      </c>
      <c r="R11" s="96"/>
    </row>
    <row r="12" spans="1:18" s="1" customFormat="1" ht="17.1" customHeight="1">
      <c r="A12" s="1519" t="s">
        <v>447</v>
      </c>
      <c r="B12" s="200"/>
      <c r="C12" s="1062"/>
      <c r="D12" s="1181" t="s">
        <v>814</v>
      </c>
      <c r="E12" s="160"/>
      <c r="F12" s="1063"/>
      <c r="G12" s="1234"/>
      <c r="H12" s="1177"/>
      <c r="I12" s="1062"/>
      <c r="J12" s="1181" t="s">
        <v>814</v>
      </c>
      <c r="K12" s="1063"/>
      <c r="L12" s="1234"/>
      <c r="M12" s="1242"/>
      <c r="N12" s="1243"/>
      <c r="O12" s="1210"/>
      <c r="P12" s="1210"/>
      <c r="Q12" s="1211"/>
      <c r="R12" s="96"/>
    </row>
    <row r="13" spans="1:18" s="1" customFormat="1" ht="17.1" customHeight="1">
      <c r="A13" s="1520"/>
      <c r="B13" s="160"/>
      <c r="C13" s="1064" t="s">
        <v>773</v>
      </c>
      <c r="D13" s="1065"/>
      <c r="E13" s="160"/>
      <c r="F13" s="1066"/>
      <c r="G13" s="1234"/>
      <c r="H13" s="1244"/>
      <c r="I13" s="1064" t="s">
        <v>773</v>
      </c>
      <c r="J13" s="1065"/>
      <c r="K13" s="1066"/>
      <c r="L13" s="1234"/>
      <c r="M13" s="1245"/>
      <c r="N13" s="1246"/>
      <c r="O13" s="1247"/>
      <c r="P13" s="1247"/>
      <c r="Q13" s="1248"/>
      <c r="R13" s="96"/>
    </row>
    <row r="14" spans="1:18" s="1" customFormat="1" ht="17.1" customHeight="1">
      <c r="A14" s="1521"/>
      <c r="B14" s="1186" t="s">
        <v>673</v>
      </c>
      <c r="C14" s="1067"/>
      <c r="D14" s="1067"/>
      <c r="E14" s="160"/>
      <c r="F14" s="1068"/>
      <c r="G14" s="1234"/>
      <c r="H14" s="1249"/>
      <c r="I14" s="1250"/>
      <c r="J14" s="1250"/>
      <c r="K14" s="1251"/>
      <c r="L14" s="1234"/>
      <c r="M14" s="1212"/>
      <c r="N14" s="1213"/>
      <c r="O14" s="1213"/>
      <c r="P14" s="1213"/>
      <c r="Q14" s="1214"/>
      <c r="R14" s="96"/>
    </row>
    <row r="15" spans="1:18" s="1" customFormat="1" ht="17.1" customHeight="1">
      <c r="A15" s="1045" t="s">
        <v>72</v>
      </c>
      <c r="B15" s="1061"/>
      <c r="C15" s="200"/>
      <c r="D15" s="1062"/>
      <c r="E15" s="1196" t="s">
        <v>846</v>
      </c>
      <c r="F15" s="1063"/>
      <c r="G15" s="1234"/>
      <c r="H15" s="1252"/>
      <c r="I15" s="1253"/>
      <c r="J15" s="1253"/>
      <c r="K15" s="1254"/>
      <c r="L15" s="1234"/>
      <c r="M15" s="1061"/>
      <c r="N15" s="200"/>
      <c r="O15" s="200"/>
      <c r="P15" s="200"/>
      <c r="Q15" s="1182" t="s">
        <v>846</v>
      </c>
      <c r="R15" s="96"/>
    </row>
    <row r="16" spans="1:18" s="1" customFormat="1" ht="17.1" customHeight="1">
      <c r="A16" s="1044"/>
      <c r="B16" s="941"/>
      <c r="C16" s="942"/>
      <c r="D16" s="1067"/>
      <c r="E16" s="1067"/>
      <c r="F16" s="1068"/>
      <c r="G16" s="1234"/>
      <c r="H16" s="1255"/>
      <c r="I16" s="1256"/>
      <c r="J16" s="1256"/>
      <c r="K16" s="1257"/>
      <c r="L16" s="1234"/>
      <c r="M16" s="941"/>
      <c r="N16" s="942"/>
      <c r="O16" s="1184" t="s">
        <v>773</v>
      </c>
      <c r="P16" s="942"/>
      <c r="Q16" s="1258"/>
      <c r="R16" s="96"/>
    </row>
    <row r="17" spans="1:18" s="1" customFormat="1" ht="17.1" customHeight="1">
      <c r="A17" s="1519" t="s">
        <v>73</v>
      </c>
      <c r="B17" s="1061"/>
      <c r="C17" s="200"/>
      <c r="D17" s="1062"/>
      <c r="E17" s="1196" t="s">
        <v>846</v>
      </c>
      <c r="F17" s="1063"/>
      <c r="G17" s="1234"/>
      <c r="H17" s="1252"/>
      <c r="I17" s="1253"/>
      <c r="J17" s="1253"/>
      <c r="K17" s="1254"/>
      <c r="L17" s="1234"/>
      <c r="M17" s="1061"/>
      <c r="N17" s="200"/>
      <c r="O17" s="200"/>
      <c r="P17" s="1181" t="s">
        <v>814</v>
      </c>
      <c r="Q17" s="1063"/>
      <c r="R17" s="96"/>
    </row>
    <row r="18" spans="1:18" s="1" customFormat="1" ht="17.1" customHeight="1">
      <c r="A18" s="1521"/>
      <c r="B18" s="941"/>
      <c r="C18" s="942"/>
      <c r="D18" s="1183" t="s">
        <v>814</v>
      </c>
      <c r="E18" s="942"/>
      <c r="F18" s="1068"/>
      <c r="G18" s="1234"/>
      <c r="H18" s="1255"/>
      <c r="I18" s="1256"/>
      <c r="J18" s="1256"/>
      <c r="K18" s="1257"/>
      <c r="L18" s="1234"/>
      <c r="M18" s="941"/>
      <c r="N18" s="942"/>
      <c r="O18" s="1184" t="s">
        <v>773</v>
      </c>
      <c r="P18" s="942"/>
      <c r="Q18" s="1068"/>
      <c r="R18" s="96"/>
    </row>
    <row r="19" spans="1:18" s="1" customFormat="1" ht="17.1" customHeight="1">
      <c r="A19" s="1259" t="s">
        <v>580</v>
      </c>
      <c r="B19" s="1209"/>
      <c r="C19" s="1210"/>
      <c r="D19" s="1210"/>
      <c r="E19" s="1210"/>
      <c r="F19" s="1211"/>
      <c r="G19" s="1234"/>
      <c r="H19" s="1061"/>
      <c r="I19" s="1062"/>
      <c r="J19" s="1062"/>
      <c r="K19" s="1182" t="s">
        <v>846</v>
      </c>
      <c r="L19" s="1234"/>
      <c r="M19" s="1242"/>
      <c r="N19" s="1243"/>
      <c r="O19" s="1210"/>
      <c r="P19" s="1210"/>
      <c r="Q19" s="1211"/>
      <c r="R19" s="96"/>
    </row>
    <row r="20" spans="1:18" s="1" customFormat="1" ht="17.1" customHeight="1">
      <c r="A20" s="1260"/>
      <c r="B20" s="1212"/>
      <c r="C20" s="1213"/>
      <c r="D20" s="1213"/>
      <c r="E20" s="1213"/>
      <c r="F20" s="1214"/>
      <c r="G20" s="1234"/>
      <c r="H20" s="1236"/>
      <c r="I20" s="1067"/>
      <c r="J20" s="1203" t="s">
        <v>814</v>
      </c>
      <c r="K20" s="1068"/>
      <c r="L20" s="1234"/>
      <c r="M20" s="1261"/>
      <c r="N20" s="1262"/>
      <c r="O20" s="1213"/>
      <c r="P20" s="1213"/>
      <c r="Q20" s="1214"/>
      <c r="R20" s="96"/>
    </row>
    <row r="21" spans="1:18" s="1" customFormat="1" ht="17.1" customHeight="1">
      <c r="A21" s="1010" t="s">
        <v>78</v>
      </c>
      <c r="B21" s="1171"/>
      <c r="C21" s="1172"/>
      <c r="D21" s="1172"/>
      <c r="E21" s="1172"/>
      <c r="F21" s="1173"/>
      <c r="G21" s="160"/>
      <c r="H21" s="1236"/>
      <c r="I21" s="1067"/>
      <c r="J21" s="1067"/>
      <c r="K21" s="1182" t="s">
        <v>846</v>
      </c>
      <c r="L21" s="1234"/>
      <c r="M21" s="1263"/>
      <c r="N21" s="1264"/>
      <c r="O21" s="1172"/>
      <c r="P21" s="1172"/>
      <c r="Q21" s="1173"/>
      <c r="R21" s="96"/>
    </row>
    <row r="22" spans="1:18" s="1" customFormat="1" ht="17.1" customHeight="1">
      <c r="A22" s="1519" t="s">
        <v>476</v>
      </c>
      <c r="B22" s="1177"/>
      <c r="C22" s="1185" t="s">
        <v>773</v>
      </c>
      <c r="D22" s="1062"/>
      <c r="E22" s="1062"/>
      <c r="F22" s="1063"/>
      <c r="G22" s="160"/>
      <c r="H22" s="1177"/>
      <c r="I22" s="1062"/>
      <c r="J22" s="1181" t="s">
        <v>814</v>
      </c>
      <c r="K22" s="1063"/>
      <c r="L22" s="1234"/>
      <c r="M22" s="1265"/>
      <c r="N22" s="1259"/>
      <c r="O22" s="1062"/>
      <c r="P22" s="1181" t="s">
        <v>814</v>
      </c>
      <c r="Q22" s="1063"/>
      <c r="R22" s="96"/>
    </row>
    <row r="23" spans="1:18" s="1" customFormat="1" ht="17.1" customHeight="1">
      <c r="A23" s="1527"/>
      <c r="B23" s="1215"/>
      <c r="C23" s="1216"/>
      <c r="D23" s="1216"/>
      <c r="E23" s="1216"/>
      <c r="F23" s="1217"/>
      <c r="G23" s="1234"/>
      <c r="H23" s="1215"/>
      <c r="I23" s="1218" t="s">
        <v>773</v>
      </c>
      <c r="J23" s="1216"/>
      <c r="K23" s="1217"/>
      <c r="L23" s="1234"/>
      <c r="M23" s="1215"/>
      <c r="N23" s="1216"/>
      <c r="O23" s="1216"/>
      <c r="P23" s="1216"/>
      <c r="Q23" s="1217"/>
      <c r="R23" s="96"/>
    </row>
    <row r="24" spans="3:14">
      <c r="C24" s="1198"/>
      <c r="M24" s="47"/>
      <c r="N24" s="47"/>
    </row>
    <row r="27" spans="1:18" ht="18">
      <c r="A27" s="122" t="s">
        <v>604</v>
      </c>
      <c r="B27" s="123"/>
      <c r="C27" s="123"/>
      <c r="D27" s="123"/>
      <c r="E27" s="123"/>
      <c r="F27" s="123"/>
      <c r="G27" s="123"/>
      <c r="H27" s="123"/>
      <c r="I27" s="123"/>
      <c r="J27" s="123"/>
      <c r="K27" s="123"/>
      <c r="L27" s="123"/>
      <c r="Q27"/>
      <c r="R27"/>
    </row>
    <row r="28" spans="1:24">
      <c r="A28" s="123"/>
      <c r="B28" s="123"/>
      <c r="C28" s="123"/>
      <c r="D28" s="123"/>
      <c r="M28"/>
      <c r="N28"/>
      <c r="S28" s="123"/>
      <c r="T28" s="123"/>
      <c r="U28" s="123"/>
      <c r="V28" s="123"/>
      <c r="W28" s="123"/>
      <c r="X28" s="123"/>
    </row>
    <row r="29" spans="1:24">
      <c r="A29" s="890" t="s">
        <v>90</v>
      </c>
      <c r="B29" s="542" t="s">
        <v>397</v>
      </c>
      <c r="C29" s="531"/>
      <c r="D29" s="541"/>
      <c r="E29" s="1515" t="s">
        <v>614</v>
      </c>
      <c r="F29" s="1516"/>
      <c r="G29" s="1516"/>
      <c r="H29" s="1516"/>
      <c r="I29" s="1517"/>
      <c r="S29" s="123"/>
      <c r="T29" s="123"/>
      <c r="U29" s="123"/>
      <c r="V29" s="123"/>
      <c r="W29" s="123"/>
      <c r="X29" s="123"/>
    </row>
    <row r="30" spans="1:24">
      <c r="A30" s="890" t="s">
        <v>67</v>
      </c>
      <c r="B30" s="542" t="s">
        <v>774</v>
      </c>
      <c r="C30" s="531"/>
      <c r="D30" s="541"/>
      <c r="E30" s="542" t="s">
        <v>615</v>
      </c>
      <c r="F30" s="531"/>
      <c r="G30" s="531"/>
      <c r="H30" s="531"/>
      <c r="I30" s="541"/>
      <c r="S30" s="123"/>
      <c r="T30" s="123"/>
      <c r="U30" s="123"/>
      <c r="V30" s="123"/>
      <c r="W30" s="123"/>
      <c r="X30" s="123"/>
    </row>
    <row r="31" spans="1:24">
      <c r="A31" s="891" t="s">
        <v>610</v>
      </c>
      <c r="B31" s="536" t="s">
        <v>774</v>
      </c>
      <c r="C31" s="520"/>
      <c r="D31" s="535"/>
      <c r="E31" s="536" t="s">
        <v>616</v>
      </c>
      <c r="F31" s="520"/>
      <c r="G31" s="520"/>
      <c r="H31" s="520"/>
      <c r="I31" s="535"/>
      <c r="S31" s="123"/>
      <c r="T31" s="123"/>
      <c r="U31" s="123"/>
      <c r="V31" s="123"/>
      <c r="W31" s="123"/>
      <c r="X31" s="123"/>
    </row>
    <row r="32" spans="1:24">
      <c r="A32" s="891" t="s">
        <v>72</v>
      </c>
      <c r="B32" s="536" t="s">
        <v>774</v>
      </c>
      <c r="C32" s="520"/>
      <c r="D32" s="535"/>
      <c r="E32" s="536" t="s">
        <v>617</v>
      </c>
      <c r="F32" s="520"/>
      <c r="G32" s="520"/>
      <c r="H32" s="520"/>
      <c r="I32" s="535"/>
      <c r="S32" s="123"/>
      <c r="T32" s="123"/>
      <c r="U32" s="123"/>
      <c r="V32" s="123"/>
      <c r="W32" s="123"/>
      <c r="X32" s="123"/>
    </row>
    <row r="33" spans="1:24">
      <c r="A33" s="891" t="s">
        <v>73</v>
      </c>
      <c r="B33" s="536" t="s">
        <v>774</v>
      </c>
      <c r="C33" s="520"/>
      <c r="D33" s="535"/>
      <c r="E33" s="536" t="s">
        <v>618</v>
      </c>
      <c r="F33" s="520"/>
      <c r="G33" s="520"/>
      <c r="H33" s="520"/>
      <c r="I33" s="535"/>
      <c r="S33" s="123"/>
      <c r="T33" s="123"/>
      <c r="U33" s="123"/>
      <c r="V33" s="123"/>
      <c r="W33" s="123"/>
      <c r="X33" s="123"/>
    </row>
    <row r="34" spans="1:24">
      <c r="A34" s="891" t="s">
        <v>580</v>
      </c>
      <c r="B34" s="536" t="s">
        <v>774</v>
      </c>
      <c r="C34" s="520"/>
      <c r="D34" s="535"/>
      <c r="E34" s="536" t="s">
        <v>619</v>
      </c>
      <c r="F34" s="520"/>
      <c r="G34" s="520"/>
      <c r="H34" s="520"/>
      <c r="I34" s="535"/>
      <c r="S34" s="123"/>
      <c r="T34" s="123"/>
      <c r="U34" s="123"/>
      <c r="V34" s="123"/>
      <c r="W34" s="123"/>
      <c r="X34" s="123"/>
    </row>
    <row r="35" spans="1:24">
      <c r="A35" s="891" t="s">
        <v>78</v>
      </c>
      <c r="B35" s="536" t="s">
        <v>774</v>
      </c>
      <c r="C35" s="520"/>
      <c r="D35" s="535"/>
      <c r="E35" s="536" t="s">
        <v>620</v>
      </c>
      <c r="F35" s="520"/>
      <c r="G35" s="520"/>
      <c r="H35" s="520"/>
      <c r="I35" s="535"/>
      <c r="S35" s="123"/>
      <c r="T35" s="123"/>
      <c r="U35" s="123"/>
      <c r="V35" s="123"/>
      <c r="W35" s="123"/>
      <c r="X35" s="123"/>
    </row>
    <row r="36" spans="1:24">
      <c r="A36" s="892" t="s">
        <v>476</v>
      </c>
      <c r="B36" s="543" t="s">
        <v>774</v>
      </c>
      <c r="C36" s="522"/>
      <c r="D36" s="538"/>
      <c r="E36" s="543" t="s">
        <v>621</v>
      </c>
      <c r="F36" s="522"/>
      <c r="G36" s="522"/>
      <c r="H36" s="522"/>
      <c r="I36" s="538"/>
      <c r="S36" s="123"/>
      <c r="T36" s="123"/>
      <c r="U36" s="123"/>
      <c r="V36" s="123"/>
      <c r="W36" s="123"/>
      <c r="X36" s="123"/>
    </row>
    <row r="37" spans="1:24">
      <c r="A37" s="892" t="s">
        <v>446</v>
      </c>
      <c r="B37" s="543" t="s">
        <v>606</v>
      </c>
      <c r="C37" s="522"/>
      <c r="D37" s="538"/>
      <c r="E37" s="1515" t="s">
        <v>622</v>
      </c>
      <c r="F37" s="1516"/>
      <c r="G37" s="1516"/>
      <c r="H37" s="1516"/>
      <c r="I37" s="1517"/>
      <c r="S37" s="123"/>
      <c r="T37" s="123"/>
      <c r="U37" s="123"/>
      <c r="V37" s="123"/>
      <c r="W37" s="123"/>
      <c r="X37" s="123"/>
    </row>
    <row r="38" spans="1:24">
      <c r="A38" s="893" t="s">
        <v>69</v>
      </c>
      <c r="B38" s="1518" t="s">
        <v>607</v>
      </c>
      <c r="C38" s="1518"/>
      <c r="D38" s="1518"/>
      <c r="E38" s="542" t="s">
        <v>623</v>
      </c>
      <c r="F38" s="531"/>
      <c r="G38" s="531"/>
      <c r="H38" s="531"/>
      <c r="I38" s="541"/>
      <c r="S38" s="123"/>
      <c r="T38" s="123"/>
      <c r="U38" s="123"/>
      <c r="V38" s="123"/>
      <c r="W38" s="123"/>
      <c r="X38" s="123"/>
    </row>
    <row r="39" spans="1:24">
      <c r="A39" s="894" t="s">
        <v>447</v>
      </c>
      <c r="B39" s="1514" t="s">
        <v>607</v>
      </c>
      <c r="C39" s="1514"/>
      <c r="D39" s="1514"/>
      <c r="E39" s="543" t="s">
        <v>408</v>
      </c>
      <c r="F39" s="522"/>
      <c r="G39" s="522"/>
      <c r="H39" s="522"/>
      <c r="I39" s="538"/>
      <c r="S39" s="123"/>
      <c r="T39" s="123"/>
      <c r="U39" s="123"/>
      <c r="V39" s="123"/>
      <c r="W39" s="123"/>
      <c r="X39" s="123"/>
    </row>
    <row r="40" spans="13:24">
      <c r="M40"/>
      <c r="N40"/>
      <c r="S40" s="123"/>
      <c r="T40" s="123"/>
      <c r="U40" s="123"/>
      <c r="V40" s="123"/>
      <c r="W40" s="123"/>
      <c r="X40" s="123"/>
    </row>
    <row r="41" spans="1:24">
      <c r="A41" s="330" t="s">
        <v>608</v>
      </c>
      <c r="M41"/>
      <c r="N41"/>
      <c r="S41" s="123"/>
      <c r="T41" s="123"/>
      <c r="U41" s="123"/>
      <c r="V41" s="123"/>
      <c r="W41" s="123"/>
      <c r="X41" s="123"/>
    </row>
    <row r="42" spans="1:1">
      <c r="A42" s="330" t="s">
        <v>609</v>
      </c>
    </row>
  </sheetData>
  <mergeCells count="31">
    <mergeCell ref="A12:A14"/>
    <mergeCell ref="B29:D29"/>
    <mergeCell ref="E29:I29"/>
    <mergeCell ref="A17:A18"/>
    <mergeCell ref="M3:Q3"/>
    <mergeCell ref="B3:F3"/>
    <mergeCell ref="H3:K3"/>
    <mergeCell ref="A6:A7"/>
    <mergeCell ref="A22:A23"/>
    <mergeCell ref="A8:A9"/>
    <mergeCell ref="A15:A16"/>
    <mergeCell ref="B30:D30"/>
    <mergeCell ref="E30:I30"/>
    <mergeCell ref="B33:D33"/>
    <mergeCell ref="E33:I33"/>
    <mergeCell ref="B32:D32"/>
    <mergeCell ref="E32:I32"/>
    <mergeCell ref="B31:D31"/>
    <mergeCell ref="E31:I31"/>
    <mergeCell ref="B39:D39"/>
    <mergeCell ref="E39:I39"/>
    <mergeCell ref="B37:D37"/>
    <mergeCell ref="E37:I37"/>
    <mergeCell ref="B38:D38"/>
    <mergeCell ref="E38:I38"/>
    <mergeCell ref="B34:D34"/>
    <mergeCell ref="E34:I34"/>
    <mergeCell ref="B35:D35"/>
    <mergeCell ref="E35:I35"/>
    <mergeCell ref="B36:D36"/>
    <mergeCell ref="E36:I36"/>
  </mergeCells>
  <pageMargins left="0.70866141732283472" right="0.70866141732283472" top="0.74803149606299213" bottom="0.74803149606299213" header="0.31496062992125984" footer="0.31496062992125984"/>
  <pageSetup paperSize="9" scale="72" orientation="landscape"/>
  <headerFooter scaleWithDoc="1" alignWithMargins="1" differentFirst="0" differentOddEven="0">
    <oddHeader>&amp;CSt George's Planning Office</oddHeader>
    <oddFooter>&amp;C&amp;Z&amp;F</oddFooter>
  </headerFooter>
  <legacyDrawing r:id="rId2"/>
  <extLst/>
</worksheet>
</file>

<file path=xl/worksheets/sheet1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W36"/>
  <sheetViews>
    <sheetView showGridLines="0" view="normal" workbookViewId="0">
      <selection pane="topLeft" activeCell="A23" sqref="A23:H33"/>
    </sheetView>
  </sheetViews>
  <sheetFormatPr defaultRowHeight="14.4"/>
  <cols>
    <col min="1" max="1" width="21.125" customWidth="1"/>
    <col min="2" max="2" width="8.50390625" bestFit="1" customWidth="1"/>
    <col min="3" max="3" width="7.625" bestFit="1" customWidth="1"/>
    <col min="4" max="5" width="8.875" bestFit="1" customWidth="1"/>
    <col min="6" max="6" width="1.625" customWidth="1"/>
    <col min="7" max="10" width="8.50390625" customWidth="1"/>
    <col min="11" max="11" width="1.625" customWidth="1"/>
    <col min="12" max="17" width="8.50390625" style="123" customWidth="1"/>
  </cols>
  <sheetData>
    <row r="1" spans="1:11" ht="21.75" customHeight="1">
      <c r="A1" s="122" t="s">
        <v>527</v>
      </c>
      <c r="B1" s="123"/>
      <c r="C1" s="123"/>
      <c r="D1" s="123"/>
      <c r="E1" s="123"/>
      <c r="F1" s="123"/>
      <c r="G1" s="123"/>
      <c r="H1" s="123"/>
      <c r="I1" s="123"/>
      <c r="J1" s="123"/>
      <c r="K1" s="123"/>
    </row>
    <row r="2" spans="1:11" ht="4.5" customHeight="1">
      <c r="A2" s="123"/>
      <c r="B2" s="123"/>
      <c r="C2" s="123"/>
      <c r="D2" s="123"/>
      <c r="E2" s="123"/>
      <c r="F2" s="123"/>
      <c r="G2" s="123"/>
      <c r="H2" s="123"/>
      <c r="I2" s="123"/>
      <c r="J2" s="123"/>
      <c r="K2" s="123"/>
    </row>
    <row r="3" spans="2:16" s="96" customFormat="1" ht="45" customHeight="1">
      <c r="B3" s="1531" t="s">
        <v>526</v>
      </c>
      <c r="C3" s="515"/>
      <c r="D3" s="515"/>
      <c r="E3" s="442"/>
      <c r="F3" s="515"/>
      <c r="G3" s="1531" t="s">
        <v>579</v>
      </c>
      <c r="H3" s="515"/>
      <c r="I3" s="515"/>
      <c r="J3" s="442"/>
      <c r="K3" s="515"/>
      <c r="L3" s="1532" t="s">
        <v>473</v>
      </c>
      <c r="M3" s="1533"/>
      <c r="N3" s="1533"/>
      <c r="O3" s="1533"/>
      <c r="P3" s="1534"/>
    </row>
    <row r="4" spans="1:16" s="137" customFormat="1">
      <c r="A4" s="517" t="s">
        <v>472</v>
      </c>
      <c r="B4" s="539"/>
      <c r="C4" s="540"/>
      <c r="D4" s="540"/>
      <c r="E4" s="686">
        <v>43191</v>
      </c>
      <c r="G4" s="557"/>
      <c r="H4" s="516"/>
      <c r="I4" s="516"/>
      <c r="J4" s="686">
        <v>43221</v>
      </c>
      <c r="L4" s="557"/>
      <c r="M4" s="516"/>
      <c r="N4" s="516"/>
      <c r="O4" s="516"/>
      <c r="P4" s="559">
        <v>42979</v>
      </c>
    </row>
    <row r="5" spans="2:16" s="137" customFormat="1">
      <c r="B5" s="104"/>
      <c r="E5" s="532"/>
      <c r="G5" s="157"/>
      <c r="H5" s="129"/>
      <c r="I5" s="129"/>
      <c r="J5" s="558"/>
      <c r="L5" s="104"/>
      <c r="P5" s="532"/>
    </row>
    <row r="6" spans="1:17" s="1" customFormat="1" ht="17.1" customHeight="1">
      <c r="A6" s="518" t="s">
        <v>67</v>
      </c>
      <c r="B6" s="533"/>
      <c r="C6" s="531"/>
      <c r="D6" s="687" t="s">
        <v>528</v>
      </c>
      <c r="E6" s="541"/>
      <c r="F6" s="40"/>
      <c r="G6" s="542"/>
      <c r="H6" s="531"/>
      <c r="I6" s="687" t="s">
        <v>528</v>
      </c>
      <c r="J6" s="541"/>
      <c r="K6" s="40"/>
      <c r="L6" s="533"/>
      <c r="M6" s="531"/>
      <c r="N6" s="530" t="s">
        <v>470</v>
      </c>
      <c r="O6" s="531"/>
      <c r="P6" s="541"/>
      <c r="Q6" s="96"/>
    </row>
    <row r="7" spans="1:17" s="1" customFormat="1" ht="17.1" customHeight="1">
      <c r="A7" s="519" t="s">
        <v>124</v>
      </c>
      <c r="B7" s="8"/>
      <c r="C7" s="520"/>
      <c r="D7" s="505" t="s">
        <v>529</v>
      </c>
      <c r="E7" s="535"/>
      <c r="F7" s="40"/>
      <c r="G7" s="536"/>
      <c r="H7" s="520"/>
      <c r="I7" s="505" t="s">
        <v>529</v>
      </c>
      <c r="J7" s="535"/>
      <c r="K7" s="40"/>
      <c r="L7" s="8"/>
      <c r="M7" s="520"/>
      <c r="N7" s="520"/>
      <c r="O7" s="505" t="s">
        <v>500</v>
      </c>
      <c r="P7" s="535"/>
      <c r="Q7" s="96"/>
    </row>
    <row r="8" spans="1:17" s="1" customFormat="1" ht="17.1" customHeight="1">
      <c r="A8" s="519" t="s">
        <v>446</v>
      </c>
      <c r="B8" s="534" t="s">
        <v>474</v>
      </c>
      <c r="C8" s="520"/>
      <c r="D8" s="545"/>
      <c r="E8" s="535"/>
      <c r="F8" s="40"/>
      <c r="G8" s="563"/>
      <c r="H8" s="524"/>
      <c r="I8" s="524"/>
      <c r="J8" s="564"/>
      <c r="K8" s="40"/>
      <c r="L8" s="534" t="s">
        <v>474</v>
      </c>
      <c r="M8" s="520"/>
      <c r="N8" s="520"/>
      <c r="O8" s="520"/>
      <c r="P8" s="535"/>
      <c r="Q8" s="96"/>
    </row>
    <row r="9" spans="1:17" s="1" customFormat="1" ht="17.1" customHeight="1">
      <c r="A9" s="519" t="s">
        <v>69</v>
      </c>
      <c r="B9" s="8"/>
      <c r="C9" s="520"/>
      <c r="D9" s="505" t="s">
        <v>528</v>
      </c>
      <c r="E9" s="535"/>
      <c r="F9" s="40"/>
      <c r="G9" s="536"/>
      <c r="H9" s="520"/>
      <c r="I9" s="505" t="s">
        <v>528</v>
      </c>
      <c r="J9" s="535"/>
      <c r="K9" s="40"/>
      <c r="L9" s="8"/>
      <c r="M9" s="520"/>
      <c r="N9" s="526" t="s">
        <v>470</v>
      </c>
      <c r="O9" s="520"/>
      <c r="P9" s="535"/>
      <c r="Q9" s="96"/>
    </row>
    <row r="10" spans="1:17" s="1" customFormat="1" ht="17.1" customHeight="1">
      <c r="A10" s="1528" t="s">
        <v>447</v>
      </c>
      <c r="B10" s="544"/>
      <c r="C10" s="545"/>
      <c r="D10" s="688" t="s">
        <v>528</v>
      </c>
      <c r="E10" s="547"/>
      <c r="F10" s="40"/>
      <c r="G10" s="552"/>
      <c r="H10" s="545"/>
      <c r="I10" s="688" t="s">
        <v>528</v>
      </c>
      <c r="J10" s="547"/>
      <c r="K10" s="40"/>
      <c r="L10" s="544"/>
      <c r="M10" s="545"/>
      <c r="N10" s="546" t="s">
        <v>470</v>
      </c>
      <c r="O10" s="545"/>
      <c r="P10" s="547"/>
      <c r="Q10" s="96"/>
    </row>
    <row r="11" spans="1:17" s="1" customFormat="1" ht="17.1" customHeight="1">
      <c r="A11" s="1529"/>
      <c r="B11" s="548"/>
      <c r="C11" s="689" t="s">
        <v>470</v>
      </c>
      <c r="D11" s="529"/>
      <c r="E11" s="549"/>
      <c r="F11" s="40"/>
      <c r="G11" s="553"/>
      <c r="H11" s="689" t="s">
        <v>581</v>
      </c>
      <c r="I11" s="529"/>
      <c r="J11" s="549"/>
      <c r="K11" s="40"/>
      <c r="L11" s="548"/>
      <c r="M11" s="528" t="s">
        <v>471</v>
      </c>
      <c r="N11" s="529"/>
      <c r="O11" s="529"/>
      <c r="P11" s="549"/>
      <c r="Q11" s="96"/>
    </row>
    <row r="12" spans="1:17" s="1" customFormat="1" ht="17.1" customHeight="1">
      <c r="A12" s="1530"/>
      <c r="B12" s="691" t="s">
        <v>471</v>
      </c>
      <c r="C12" s="550"/>
      <c r="D12" s="529"/>
      <c r="E12" s="551"/>
      <c r="F12" s="40"/>
      <c r="G12" s="554"/>
      <c r="H12" s="555"/>
      <c r="I12" s="555"/>
      <c r="J12" s="556"/>
      <c r="K12" s="40"/>
      <c r="L12" s="560"/>
      <c r="M12" s="550"/>
      <c r="N12" s="550"/>
      <c r="O12" s="550"/>
      <c r="P12" s="551"/>
      <c r="Q12" s="96"/>
    </row>
    <row r="13" spans="1:17" s="1" customFormat="1" ht="17.1" customHeight="1">
      <c r="A13" s="519" t="s">
        <v>72</v>
      </c>
      <c r="B13" s="8"/>
      <c r="C13" s="520"/>
      <c r="D13" s="505" t="s">
        <v>528</v>
      </c>
      <c r="E13" s="535"/>
      <c r="F13" s="40"/>
      <c r="G13" s="563"/>
      <c r="H13" s="524"/>
      <c r="I13" s="524"/>
      <c r="J13" s="564"/>
      <c r="K13" s="40"/>
      <c r="L13" s="8"/>
      <c r="M13" s="520"/>
      <c r="N13" s="526" t="s">
        <v>470</v>
      </c>
      <c r="O13" s="520"/>
      <c r="P13" s="535"/>
      <c r="Q13" s="96"/>
    </row>
    <row r="14" spans="1:17" s="1" customFormat="1" ht="17.1" customHeight="1">
      <c r="A14" s="519" t="s">
        <v>73</v>
      </c>
      <c r="B14" s="8"/>
      <c r="C14" s="520"/>
      <c r="D14" s="505" t="s">
        <v>528</v>
      </c>
      <c r="E14" s="535"/>
      <c r="F14" s="40"/>
      <c r="G14" s="563"/>
      <c r="H14" s="524"/>
      <c r="I14" s="524"/>
      <c r="J14" s="564"/>
      <c r="K14" s="40"/>
      <c r="L14" s="8"/>
      <c r="M14" s="520"/>
      <c r="N14" s="526" t="s">
        <v>470</v>
      </c>
      <c r="O14" s="520"/>
      <c r="P14" s="535"/>
      <c r="Q14" s="96"/>
    </row>
    <row r="15" spans="1:17" s="1" customFormat="1" ht="17.1" customHeight="1">
      <c r="A15" s="519" t="s">
        <v>580</v>
      </c>
      <c r="B15" s="565"/>
      <c r="C15" s="523"/>
      <c r="D15" s="523"/>
      <c r="E15" s="566"/>
      <c r="F15" s="40"/>
      <c r="G15" s="768" t="s">
        <v>471</v>
      </c>
      <c r="H15" s="526" t="s">
        <v>470</v>
      </c>
      <c r="I15" s="767"/>
      <c r="J15" s="564"/>
      <c r="K15" s="40"/>
      <c r="L15" s="561"/>
      <c r="M15" s="525"/>
      <c r="N15" s="525"/>
      <c r="O15" s="525"/>
      <c r="P15" s="562"/>
      <c r="Q15" s="96"/>
    </row>
    <row r="16" spans="1:17" s="1" customFormat="1" ht="17.1" customHeight="1">
      <c r="A16" s="519" t="s">
        <v>78</v>
      </c>
      <c r="B16" s="565"/>
      <c r="C16" s="523"/>
      <c r="D16" s="523"/>
      <c r="E16" s="566"/>
      <c r="F16" s="43"/>
      <c r="G16" s="560"/>
      <c r="H16" s="550"/>
      <c r="I16" s="688" t="s">
        <v>528</v>
      </c>
      <c r="J16" s="535"/>
      <c r="K16" s="40"/>
      <c r="L16" s="561"/>
      <c r="M16" s="525"/>
      <c r="N16" s="525"/>
      <c r="O16" s="525"/>
      <c r="P16" s="562"/>
      <c r="Q16" s="96"/>
    </row>
    <row r="17" spans="1:17" s="1" customFormat="1" ht="17.1" customHeight="1">
      <c r="A17" s="521" t="s">
        <v>476</v>
      </c>
      <c r="B17" s="690" t="s">
        <v>471</v>
      </c>
      <c r="C17" s="527" t="s">
        <v>470</v>
      </c>
      <c r="D17" s="522"/>
      <c r="E17" s="538"/>
      <c r="F17" s="40"/>
      <c r="G17" s="543"/>
      <c r="H17" s="527" t="s">
        <v>470</v>
      </c>
      <c r="I17" s="522"/>
      <c r="J17" s="538"/>
      <c r="K17" s="40"/>
      <c r="L17" s="537"/>
      <c r="M17" s="522"/>
      <c r="N17" s="527" t="s">
        <v>470</v>
      </c>
      <c r="O17" s="522"/>
      <c r="P17" s="538"/>
      <c r="Q17" s="96"/>
    </row>
    <row r="18" spans="7:12">
      <c r="G18" t="s">
        <v>475</v>
      </c>
      <c r="L18" s="47" t="s">
        <v>501</v>
      </c>
    </row>
    <row r="21" spans="1:17" ht="18">
      <c r="A21" s="122" t="s">
        <v>604</v>
      </c>
      <c r="B21" s="123"/>
      <c r="C21" s="123"/>
      <c r="D21" s="123"/>
      <c r="E21" s="123"/>
      <c r="F21" s="123"/>
      <c r="G21" s="123"/>
      <c r="H21" s="123"/>
      <c r="I21" s="123"/>
      <c r="J21" s="123"/>
      <c r="K21" s="123"/>
      <c r="P21"/>
      <c r="Q21"/>
    </row>
    <row r="22" spans="1:17">
      <c r="A22" s="123"/>
      <c r="B22" s="123"/>
      <c r="C22" s="123"/>
      <c r="L22"/>
      <c r="M22"/>
      <c r="N22"/>
      <c r="O22"/>
      <c r="P22"/>
      <c r="Q22"/>
    </row>
    <row r="23" spans="1:22">
      <c r="A23" s="890" t="s">
        <v>90</v>
      </c>
      <c r="B23" s="542" t="s">
        <v>397</v>
      </c>
      <c r="C23" s="541"/>
      <c r="D23" s="1515" t="s">
        <v>614</v>
      </c>
      <c r="E23" s="1516"/>
      <c r="F23" s="1516"/>
      <c r="G23" s="1516"/>
      <c r="H23" s="1517"/>
      <c r="N23" s="553" t="s">
        <v>398</v>
      </c>
      <c r="O23" s="529"/>
      <c r="P23" s="529"/>
      <c r="Q23" s="529"/>
      <c r="R23" s="529"/>
      <c r="S23" s="529"/>
      <c r="T23" s="529"/>
      <c r="U23" s="529"/>
      <c r="V23" s="529"/>
    </row>
    <row r="24" spans="1:23">
      <c r="A24" s="890" t="s">
        <v>67</v>
      </c>
      <c r="B24" s="542" t="s">
        <v>605</v>
      </c>
      <c r="C24" s="541"/>
      <c r="D24" s="542" t="s">
        <v>615</v>
      </c>
      <c r="E24" s="531"/>
      <c r="F24" s="531"/>
      <c r="G24" s="531"/>
      <c r="H24" s="541"/>
      <c r="N24" s="1535" t="s">
        <v>612</v>
      </c>
      <c r="O24" s="1536"/>
      <c r="P24" s="1536"/>
      <c r="Q24" s="1536"/>
      <c r="R24" s="1536"/>
      <c r="S24" s="1536"/>
      <c r="T24" s="1536"/>
      <c r="U24" s="1536"/>
      <c r="V24" s="1536"/>
      <c r="W24" s="1536"/>
    </row>
    <row r="25" spans="1:23">
      <c r="A25" s="891" t="s">
        <v>610</v>
      </c>
      <c r="B25" s="536" t="s">
        <v>605</v>
      </c>
      <c r="C25" s="535"/>
      <c r="D25" s="536" t="s">
        <v>616</v>
      </c>
      <c r="E25" s="520"/>
      <c r="F25" s="520"/>
      <c r="G25" s="520"/>
      <c r="H25" s="535"/>
      <c r="N25" s="895" t="s">
        <v>611</v>
      </c>
      <c r="O25" s="896"/>
      <c r="P25" s="897"/>
      <c r="Q25" s="897"/>
      <c r="R25" s="897"/>
      <c r="S25" s="897"/>
      <c r="T25" s="897"/>
      <c r="U25" s="897"/>
      <c r="V25" s="897"/>
      <c r="W25" s="897"/>
    </row>
    <row r="26" spans="1:23">
      <c r="A26" s="891" t="s">
        <v>72</v>
      </c>
      <c r="B26" s="536" t="s">
        <v>605</v>
      </c>
      <c r="C26" s="535"/>
      <c r="D26" s="536" t="s">
        <v>617</v>
      </c>
      <c r="E26" s="520"/>
      <c r="F26" s="520"/>
      <c r="G26" s="520"/>
      <c r="H26" s="535"/>
      <c r="N26" s="895" t="s">
        <v>613</v>
      </c>
      <c r="O26" s="896"/>
      <c r="P26" s="897"/>
      <c r="Q26" s="897"/>
      <c r="R26" s="897"/>
      <c r="S26" s="897"/>
      <c r="T26" s="897"/>
      <c r="U26" s="897"/>
      <c r="V26" s="897"/>
      <c r="W26" s="897"/>
    </row>
    <row r="27" spans="1:17">
      <c r="A27" s="891" t="s">
        <v>73</v>
      </c>
      <c r="B27" s="536" t="s">
        <v>605</v>
      </c>
      <c r="C27" s="535"/>
      <c r="D27" s="536" t="s">
        <v>618</v>
      </c>
      <c r="E27" s="520"/>
      <c r="F27" s="520"/>
      <c r="G27" s="520"/>
      <c r="H27" s="535"/>
      <c r="N27" s="536"/>
      <c r="O27" s="535"/>
      <c r="P27"/>
      <c r="Q27"/>
    </row>
    <row r="28" spans="1:17">
      <c r="A28" s="891" t="s">
        <v>580</v>
      </c>
      <c r="B28" s="536" t="s">
        <v>605</v>
      </c>
      <c r="C28" s="535"/>
      <c r="D28" s="536" t="s">
        <v>619</v>
      </c>
      <c r="E28" s="520"/>
      <c r="F28" s="520"/>
      <c r="G28" s="520"/>
      <c r="H28" s="535"/>
      <c r="N28" s="536"/>
      <c r="O28" s="535"/>
      <c r="P28"/>
      <c r="Q28"/>
    </row>
    <row r="29" spans="1:17">
      <c r="A29" s="891" t="s">
        <v>78</v>
      </c>
      <c r="B29" s="536" t="s">
        <v>605</v>
      </c>
      <c r="C29" s="535"/>
      <c r="D29" s="536" t="s">
        <v>620</v>
      </c>
      <c r="E29" s="520"/>
      <c r="F29" s="520"/>
      <c r="G29" s="520"/>
      <c r="H29" s="535"/>
      <c r="N29" s="536"/>
      <c r="O29" s="535"/>
      <c r="P29"/>
      <c r="Q29"/>
    </row>
    <row r="30" spans="1:17">
      <c r="A30" s="892" t="s">
        <v>476</v>
      </c>
      <c r="B30" s="543" t="s">
        <v>605</v>
      </c>
      <c r="C30" s="538"/>
      <c r="D30" s="543" t="s">
        <v>621</v>
      </c>
      <c r="E30" s="522"/>
      <c r="F30" s="522"/>
      <c r="G30" s="522"/>
      <c r="H30" s="538"/>
      <c r="N30" s="543"/>
      <c r="O30" s="538"/>
      <c r="P30"/>
      <c r="Q30"/>
    </row>
    <row r="31" spans="1:17">
      <c r="A31" s="892" t="s">
        <v>446</v>
      </c>
      <c r="B31" s="543" t="s">
        <v>606</v>
      </c>
      <c r="C31" s="538"/>
      <c r="D31" s="1515" t="s">
        <v>622</v>
      </c>
      <c r="E31" s="1516"/>
      <c r="F31" s="1516"/>
      <c r="G31" s="1516"/>
      <c r="H31" s="1517"/>
      <c r="N31" s="543"/>
      <c r="O31" s="538"/>
      <c r="P31"/>
      <c r="Q31"/>
    </row>
    <row r="32" spans="1:17">
      <c r="A32" s="893" t="s">
        <v>69</v>
      </c>
      <c r="B32" s="1518" t="s">
        <v>607</v>
      </c>
      <c r="C32" s="1518"/>
      <c r="D32" s="542" t="s">
        <v>623</v>
      </c>
      <c r="E32" s="531"/>
      <c r="F32" s="531"/>
      <c r="G32" s="531"/>
      <c r="H32" s="541"/>
      <c r="N32" s="1518"/>
      <c r="O32" s="1518"/>
      <c r="P32"/>
      <c r="Q32"/>
    </row>
    <row r="33" spans="1:17">
      <c r="A33" s="894" t="s">
        <v>447</v>
      </c>
      <c r="B33" s="1514" t="s">
        <v>607</v>
      </c>
      <c r="C33" s="1514"/>
      <c r="D33" s="543" t="s">
        <v>408</v>
      </c>
      <c r="E33" s="522"/>
      <c r="F33" s="522"/>
      <c r="G33" s="522"/>
      <c r="H33" s="538"/>
      <c r="N33" s="1514"/>
      <c r="O33" s="1514"/>
      <c r="P33"/>
      <c r="Q33"/>
    </row>
    <row r="34" spans="12:17">
      <c r="L34"/>
      <c r="M34"/>
      <c r="N34"/>
      <c r="O34"/>
      <c r="P34"/>
      <c r="Q34"/>
    </row>
    <row r="35" spans="1:17">
      <c r="A35" s="330" t="s">
        <v>608</v>
      </c>
      <c r="L35"/>
      <c r="M35"/>
      <c r="N35"/>
      <c r="O35"/>
      <c r="P35"/>
      <c r="Q35"/>
    </row>
    <row r="36" spans="1:1">
      <c r="A36" s="330" t="s">
        <v>609</v>
      </c>
    </row>
  </sheetData>
  <mergeCells count="35">
    <mergeCell ref="N33:O33"/>
    <mergeCell ref="N24:W24"/>
    <mergeCell ref="D28:H28"/>
    <mergeCell ref="D29:H29"/>
    <mergeCell ref="D30:H30"/>
    <mergeCell ref="D31:H31"/>
    <mergeCell ref="D32:H32"/>
    <mergeCell ref="D24:H24"/>
    <mergeCell ref="D25:H25"/>
    <mergeCell ref="D26:H26"/>
    <mergeCell ref="D27:H27"/>
    <mergeCell ref="B33:C33"/>
    <mergeCell ref="B26:C26"/>
    <mergeCell ref="B27:C27"/>
    <mergeCell ref="B28:C28"/>
    <mergeCell ref="N23:V23"/>
    <mergeCell ref="B29:C29"/>
    <mergeCell ref="B30:C30"/>
    <mergeCell ref="B23:C23"/>
    <mergeCell ref="N27:O27"/>
    <mergeCell ref="N28:O28"/>
    <mergeCell ref="N29:O29"/>
    <mergeCell ref="N30:O30"/>
    <mergeCell ref="B25:C25"/>
    <mergeCell ref="B24:C24"/>
    <mergeCell ref="D33:H33"/>
    <mergeCell ref="N31:O31"/>
    <mergeCell ref="A10:A12"/>
    <mergeCell ref="B3:E3"/>
    <mergeCell ref="G3:J3"/>
    <mergeCell ref="L3:P3"/>
    <mergeCell ref="B32:C32"/>
    <mergeCell ref="B31:C31"/>
    <mergeCell ref="N32:O32"/>
    <mergeCell ref="D23:H23"/>
  </mergeCells>
  <pageMargins left="0.70866141732283472" right="0.70866141732283472" top="0.74803149606299213" bottom="0.74803149606299213" header="0.31496062992125984" footer="0.31496062992125984"/>
  <pageSetup paperSize="9" scale="72" orientation="landscape"/>
  <headerFooter scaleWithDoc="1" alignWithMargins="1" differentFirst="0" differentOddEven="0">
    <oddHeader>&amp;CSt George's Planning Office</oddHeader>
    <oddFooter>&amp;C&amp;Z&amp;F</oddFooter>
  </headerFooter>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3:S70"/>
  <sheetViews>
    <sheetView view="normal" workbookViewId="0">
      <selection pane="topLeft" activeCell="Q3" sqref="Q3:R3"/>
    </sheetView>
  </sheetViews>
  <sheetFormatPr defaultColWidth="8.88671875" defaultRowHeight="11.4"/>
  <cols>
    <col min="1" max="1" width="8.875" style="1333" customWidth="1"/>
    <col min="2" max="2" width="36.50390625" style="1333" customWidth="1"/>
    <col min="3" max="7" width="8.875" style="1333" customWidth="1"/>
    <col min="8" max="8" width="10.375" style="1333" customWidth="1"/>
    <col min="9" max="16384" width="8.875" style="1333" customWidth="1"/>
  </cols>
  <sheetData>
    <row r="3" spans="2:2" ht="12">
      <c r="B3" s="1332" t="s">
        <v>453</v>
      </c>
    </row>
    <row r="5" spans="3:16" ht="48.6" thickBot="1">
      <c r="C5" s="1334" t="s">
        <v>256</v>
      </c>
      <c r="D5" s="1334"/>
      <c r="E5" s="1335" t="s">
        <v>402</v>
      </c>
      <c r="F5" s="1336" t="s">
        <v>399</v>
      </c>
      <c r="G5" s="1336"/>
      <c r="H5" s="1336"/>
      <c r="I5" s="1335" t="s">
        <v>204</v>
      </c>
      <c r="J5" s="1335" t="s">
        <v>205</v>
      </c>
      <c r="K5" s="1337" t="s">
        <v>1049</v>
      </c>
      <c r="L5" s="1337" t="s">
        <v>844</v>
      </c>
      <c r="M5" s="1337" t="s">
        <v>1050</v>
      </c>
      <c r="N5" s="1337" t="s">
        <v>1051</v>
      </c>
      <c r="O5" s="1337" t="s">
        <v>1052</v>
      </c>
      <c r="P5" s="1338" t="s">
        <v>1053</v>
      </c>
    </row>
    <row r="6" spans="3:16" ht="12.6" thickBot="1">
      <c r="C6" s="1339">
        <v>607</v>
      </c>
      <c r="D6" s="1339"/>
      <c r="E6" s="1340">
        <v>145</v>
      </c>
      <c r="F6" s="1341">
        <v>3.53</v>
      </c>
      <c r="G6" s="1341"/>
      <c r="H6" s="1341"/>
      <c r="I6" s="1340">
        <v>3.23</v>
      </c>
      <c r="J6" s="1340">
        <v>0.38</v>
      </c>
      <c r="K6" s="1342">
        <v>94.6</v>
      </c>
      <c r="L6" s="1342">
        <v>93.2</v>
      </c>
      <c r="M6" s="1340">
        <v>13.1</v>
      </c>
      <c r="N6" s="1343">
        <v>2088</v>
      </c>
      <c r="O6" s="1343">
        <v>335</v>
      </c>
      <c r="P6" s="1344">
        <v>0.95200000000000007</v>
      </c>
    </row>
    <row r="7" spans="3:16" ht="12.6" thickBot="1">
      <c r="C7" s="1345" t="s">
        <v>833</v>
      </c>
      <c r="D7" s="1345"/>
      <c r="E7" s="1346" t="s">
        <v>1103</v>
      </c>
      <c r="F7" s="1346" t="s">
        <v>1104</v>
      </c>
      <c r="G7" s="1346"/>
      <c r="H7" s="1346"/>
      <c r="I7" s="1346" t="s">
        <v>1105</v>
      </c>
      <c r="J7" s="1346" t="s">
        <v>1106</v>
      </c>
      <c r="K7" s="1346" t="s">
        <v>1107</v>
      </c>
      <c r="L7" s="1346" t="s">
        <v>1107</v>
      </c>
      <c r="M7" s="1346" t="s">
        <v>1108</v>
      </c>
      <c r="N7" s="1346" t="s">
        <v>1109</v>
      </c>
      <c r="O7" s="1346" t="s">
        <v>1110</v>
      </c>
      <c r="P7" s="1347" t="s">
        <v>1111</v>
      </c>
    </row>
    <row r="8" spans="3:16" ht="24.6" thickBot="1">
      <c r="C8" s="1348" t="s">
        <v>254</v>
      </c>
      <c r="D8" s="1348"/>
      <c r="E8" s="1349" t="s">
        <v>254</v>
      </c>
      <c r="F8" s="1403" t="s">
        <v>253</v>
      </c>
      <c r="G8" s="1349"/>
      <c r="H8" s="1349"/>
      <c r="I8" s="1349" t="s">
        <v>254</v>
      </c>
      <c r="J8" s="1349" t="s">
        <v>255</v>
      </c>
      <c r="K8" s="1404" t="s">
        <v>252</v>
      </c>
      <c r="L8" s="1404" t="s">
        <v>252</v>
      </c>
      <c r="M8" s="1404" t="s">
        <v>253</v>
      </c>
      <c r="N8" s="1404" t="s">
        <v>252</v>
      </c>
      <c r="O8" s="1403" t="s">
        <v>253</v>
      </c>
      <c r="P8" s="1405" t="s">
        <v>252</v>
      </c>
    </row>
    <row r="10" ht="12" thickBot="1"/>
    <row r="11" spans="2:12" ht="60.6" thickBot="1">
      <c r="B11" s="1350" t="s">
        <v>1054</v>
      </c>
      <c r="C11" s="1351" t="s">
        <v>1055</v>
      </c>
      <c r="D11" s="1352" t="s">
        <v>1056</v>
      </c>
      <c r="E11" s="1353" t="s">
        <v>1057</v>
      </c>
      <c r="F11" s="1353" t="s">
        <v>1058</v>
      </c>
      <c r="G11" s="1353"/>
      <c r="H11" s="1353"/>
      <c r="I11" s="1353" t="s">
        <v>1059</v>
      </c>
      <c r="J11" s="1353"/>
      <c r="K11" s="1353" t="s">
        <v>1060</v>
      </c>
      <c r="L11" s="1353" t="s">
        <v>1061</v>
      </c>
    </row>
    <row r="12" spans="2:12" ht="12">
      <c r="B12" s="1354" t="s">
        <v>1062</v>
      </c>
      <c r="C12" s="1355"/>
      <c r="D12" s="1356"/>
      <c r="E12" s="1357"/>
      <c r="F12" s="1357"/>
      <c r="G12" s="1357"/>
      <c r="H12" s="1357"/>
      <c r="I12" s="1357"/>
      <c r="J12" s="1357"/>
      <c r="K12" s="1357"/>
      <c r="L12" s="1357"/>
    </row>
    <row r="13" spans="2:12">
      <c r="B13" s="1476" t="s">
        <v>1082</v>
      </c>
      <c r="C13" s="1358">
        <v>78.5</v>
      </c>
      <c r="D13" s="1359" t="s">
        <v>835</v>
      </c>
      <c r="E13" s="1358">
        <v>137</v>
      </c>
      <c r="F13" s="1360">
        <v>3.28</v>
      </c>
      <c r="G13" s="1360"/>
      <c r="H13" s="1360"/>
      <c r="I13" s="1360">
        <v>3.23</v>
      </c>
      <c r="J13" s="1360"/>
      <c r="K13" s="1360">
        <v>96</v>
      </c>
      <c r="L13" s="1359">
        <v>100</v>
      </c>
    </row>
    <row r="14" spans="2:12">
      <c r="B14" s="1477"/>
      <c r="C14" s="1361"/>
      <c r="D14" s="1362"/>
      <c r="E14" s="1361" t="s">
        <v>1112</v>
      </c>
      <c r="F14" s="1363" t="s">
        <v>1113</v>
      </c>
      <c r="G14" s="1363"/>
      <c r="H14" s="1363"/>
      <c r="I14" s="1363" t="s">
        <v>1114</v>
      </c>
      <c r="J14" s="1363"/>
      <c r="K14" s="1363" t="s">
        <v>1115</v>
      </c>
      <c r="L14" s="1362" t="s">
        <v>1116</v>
      </c>
    </row>
    <row r="15" spans="2:12">
      <c r="B15" s="1477"/>
      <c r="C15" s="1364"/>
      <c r="D15" s="1365"/>
      <c r="E15" s="1364" t="s">
        <v>254</v>
      </c>
      <c r="F15" s="1406" t="s">
        <v>253</v>
      </c>
      <c r="G15" s="1366"/>
      <c r="H15" s="1366"/>
      <c r="I15" s="1366" t="s">
        <v>254</v>
      </c>
      <c r="J15" s="1366"/>
      <c r="K15" s="1408" t="s">
        <v>252</v>
      </c>
      <c r="L15" s="1409" t="s">
        <v>252</v>
      </c>
    </row>
    <row r="16" spans="2:12">
      <c r="B16" s="1476" t="s">
        <v>1083</v>
      </c>
      <c r="C16" s="1478">
        <v>95</v>
      </c>
      <c r="D16" s="1359" t="s">
        <v>704</v>
      </c>
      <c r="E16" s="1358">
        <v>174</v>
      </c>
      <c r="F16" s="1360">
        <v>3.52</v>
      </c>
      <c r="G16" s="1360"/>
      <c r="H16" s="1360"/>
      <c r="I16" s="1360">
        <v>3.23</v>
      </c>
      <c r="J16" s="1360"/>
      <c r="K16" s="1360">
        <v>99</v>
      </c>
      <c r="L16" s="1359">
        <v>98</v>
      </c>
    </row>
    <row r="17" spans="2:12">
      <c r="B17" s="1477"/>
      <c r="C17" s="1479"/>
      <c r="D17" s="1362"/>
      <c r="E17" s="1361" t="s">
        <v>1117</v>
      </c>
      <c r="F17" s="1363" t="s">
        <v>1114</v>
      </c>
      <c r="G17" s="1363"/>
      <c r="H17" s="1363"/>
      <c r="I17" s="1363" t="s">
        <v>1118</v>
      </c>
      <c r="J17" s="1363"/>
      <c r="K17" s="1363" t="s">
        <v>1119</v>
      </c>
      <c r="L17" s="1362" t="s">
        <v>1120</v>
      </c>
    </row>
    <row r="18" spans="2:12" ht="22.8">
      <c r="B18" s="1475"/>
      <c r="C18" s="1480"/>
      <c r="D18" s="1365"/>
      <c r="E18" s="1364" t="s">
        <v>255</v>
      </c>
      <c r="F18" s="1406" t="s">
        <v>253</v>
      </c>
      <c r="G18" s="1366"/>
      <c r="H18" s="1366"/>
      <c r="I18" s="1406" t="s">
        <v>253</v>
      </c>
      <c r="J18" s="1366"/>
      <c r="K18" s="1406" t="s">
        <v>253</v>
      </c>
      <c r="L18" s="1365" t="s">
        <v>255</v>
      </c>
    </row>
    <row r="19" spans="2:12">
      <c r="B19" s="1473" t="s">
        <v>1084</v>
      </c>
      <c r="C19" s="1358">
        <v>73.9</v>
      </c>
      <c r="D19" s="1359" t="s">
        <v>836</v>
      </c>
      <c r="E19" s="1358">
        <v>131</v>
      </c>
      <c r="F19" s="1360">
        <v>3.65</v>
      </c>
      <c r="G19" s="1360"/>
      <c r="H19" s="1360"/>
      <c r="I19" s="1360" t="s">
        <v>385</v>
      </c>
      <c r="J19" s="1360"/>
      <c r="K19" s="1360">
        <v>100</v>
      </c>
      <c r="L19" s="1359">
        <v>92</v>
      </c>
    </row>
    <row r="20" spans="2:12">
      <c r="B20" s="1474"/>
      <c r="C20" s="1361"/>
      <c r="D20" s="1362"/>
      <c r="E20" s="1361" t="s">
        <v>1112</v>
      </c>
      <c r="F20" s="1363" t="s">
        <v>1121</v>
      </c>
      <c r="G20" s="1363"/>
      <c r="H20" s="1363"/>
      <c r="I20" s="1363" t="s">
        <v>1122</v>
      </c>
      <c r="J20" s="1363"/>
      <c r="K20" s="1363" t="s">
        <v>1116</v>
      </c>
      <c r="L20" s="1362" t="s">
        <v>1123</v>
      </c>
    </row>
    <row r="21" spans="2:12" ht="22.8">
      <c r="B21" s="1475"/>
      <c r="C21" s="1364"/>
      <c r="D21" s="1365"/>
      <c r="E21" s="1364" t="s">
        <v>255</v>
      </c>
      <c r="F21" s="1406" t="s">
        <v>253</v>
      </c>
      <c r="G21" s="1366"/>
      <c r="H21" s="1366"/>
      <c r="I21" s="1366" t="s">
        <v>385</v>
      </c>
      <c r="J21" s="1366"/>
      <c r="K21" s="1366" t="s">
        <v>254</v>
      </c>
      <c r="L21" s="1365" t="s">
        <v>255</v>
      </c>
    </row>
    <row r="22" spans="2:12">
      <c r="B22" s="1476" t="s">
        <v>1085</v>
      </c>
      <c r="C22" s="1358">
        <v>90.9</v>
      </c>
      <c r="D22" s="1359" t="s">
        <v>837</v>
      </c>
      <c r="E22" s="1358">
        <v>146</v>
      </c>
      <c r="F22" s="1360">
        <v>3.65</v>
      </c>
      <c r="G22" s="1360"/>
      <c r="H22" s="1360"/>
      <c r="I22" s="1360" t="s">
        <v>385</v>
      </c>
      <c r="J22" s="1360"/>
      <c r="K22" s="1360">
        <v>92</v>
      </c>
      <c r="L22" s="1359">
        <v>92</v>
      </c>
    </row>
    <row r="23" spans="2:12">
      <c r="B23" s="1477"/>
      <c r="C23" s="1361"/>
      <c r="D23" s="1362"/>
      <c r="E23" s="1361" t="s">
        <v>1124</v>
      </c>
      <c r="F23" s="1363" t="s">
        <v>1125</v>
      </c>
      <c r="G23" s="1363"/>
      <c r="H23" s="1363"/>
      <c r="I23" s="1363" t="s">
        <v>1122</v>
      </c>
      <c r="J23" s="1363"/>
      <c r="K23" s="1363" t="s">
        <v>1126</v>
      </c>
      <c r="L23" s="1362" t="s">
        <v>1124</v>
      </c>
    </row>
    <row r="24" spans="2:12">
      <c r="B24" s="1477"/>
      <c r="C24" s="1364"/>
      <c r="D24" s="1365"/>
      <c r="E24" s="1364" t="s">
        <v>254</v>
      </c>
      <c r="F24" s="1406" t="s">
        <v>253</v>
      </c>
      <c r="G24" s="1366"/>
      <c r="H24" s="1366"/>
      <c r="I24" s="1366" t="s">
        <v>385</v>
      </c>
      <c r="J24" s="1366"/>
      <c r="K24" s="1406" t="s">
        <v>253</v>
      </c>
      <c r="L24" s="1407" t="s">
        <v>253</v>
      </c>
    </row>
    <row r="25" spans="2:12">
      <c r="B25" s="1476" t="s">
        <v>1086</v>
      </c>
      <c r="C25" s="1358">
        <v>93.1</v>
      </c>
      <c r="D25" s="1359" t="s">
        <v>839</v>
      </c>
      <c r="E25" s="1358">
        <v>145</v>
      </c>
      <c r="F25" s="1360">
        <v>3.85</v>
      </c>
      <c r="G25" s="1360"/>
      <c r="H25" s="1360"/>
      <c r="I25" s="1360" t="s">
        <v>385</v>
      </c>
      <c r="J25" s="1360"/>
      <c r="K25" s="1360">
        <v>94</v>
      </c>
      <c r="L25" s="1359">
        <v>90</v>
      </c>
    </row>
    <row r="26" spans="2:12">
      <c r="B26" s="1477"/>
      <c r="C26" s="1361"/>
      <c r="D26" s="1362"/>
      <c r="E26" s="1361" t="s">
        <v>1120</v>
      </c>
      <c r="F26" s="1363" t="s">
        <v>1123</v>
      </c>
      <c r="G26" s="1363"/>
      <c r="H26" s="1363"/>
      <c r="I26" s="1363" t="s">
        <v>1122</v>
      </c>
      <c r="J26" s="1363"/>
      <c r="K26" s="1363" t="s">
        <v>1120</v>
      </c>
      <c r="L26" s="1362" t="s">
        <v>1127</v>
      </c>
    </row>
    <row r="27" spans="2:12" ht="22.8">
      <c r="B27" s="1477"/>
      <c r="C27" s="1364"/>
      <c r="D27" s="1365"/>
      <c r="E27" s="1364" t="s">
        <v>254</v>
      </c>
      <c r="F27" s="1366" t="s">
        <v>254</v>
      </c>
      <c r="G27" s="1366"/>
      <c r="H27" s="1366"/>
      <c r="I27" s="1366" t="s">
        <v>385</v>
      </c>
      <c r="J27" s="1366"/>
      <c r="K27" s="1406" t="s">
        <v>253</v>
      </c>
      <c r="L27" s="1365" t="s">
        <v>255</v>
      </c>
    </row>
    <row r="28" spans="2:12">
      <c r="B28" s="1476" t="s">
        <v>1087</v>
      </c>
      <c r="C28" s="1358">
        <v>71.6</v>
      </c>
      <c r="D28" s="1359" t="s">
        <v>838</v>
      </c>
      <c r="E28" s="1358">
        <v>135</v>
      </c>
      <c r="F28" s="1360">
        <v>4.19</v>
      </c>
      <c r="G28" s="1360"/>
      <c r="H28" s="1360"/>
      <c r="I28" s="1360" t="s">
        <v>385</v>
      </c>
      <c r="J28" s="1360"/>
      <c r="K28" s="1360" t="s">
        <v>385</v>
      </c>
      <c r="L28" s="1359" t="s">
        <v>385</v>
      </c>
    </row>
    <row r="29" spans="2:12">
      <c r="B29" s="1477"/>
      <c r="C29" s="1361"/>
      <c r="D29" s="1362"/>
      <c r="E29" s="1361" t="s">
        <v>1123</v>
      </c>
      <c r="F29" s="1363" t="s">
        <v>1128</v>
      </c>
      <c r="G29" s="1363"/>
      <c r="H29" s="1363"/>
      <c r="I29" s="1363" t="s">
        <v>1122</v>
      </c>
      <c r="J29" s="1363"/>
      <c r="K29" s="1363" t="s">
        <v>1122</v>
      </c>
      <c r="L29" s="1362" t="s">
        <v>1122</v>
      </c>
    </row>
    <row r="30" spans="2:12">
      <c r="B30" s="1475"/>
      <c r="C30" s="1364"/>
      <c r="D30" s="1365"/>
      <c r="E30" s="1364" t="s">
        <v>254</v>
      </c>
      <c r="F30" s="1408" t="s">
        <v>252</v>
      </c>
      <c r="G30" s="1366"/>
      <c r="H30" s="1366"/>
      <c r="I30" s="1366" t="s">
        <v>385</v>
      </c>
      <c r="J30" s="1366"/>
      <c r="K30" s="1366" t="s">
        <v>385</v>
      </c>
      <c r="L30" s="1365" t="s">
        <v>385</v>
      </c>
    </row>
    <row r="33" spans="2:2" ht="12">
      <c r="B33" s="1332" t="s">
        <v>1063</v>
      </c>
    </row>
    <row r="34" ht="12" thickBot="1"/>
    <row r="35" spans="2:18" ht="48.6" thickBot="1">
      <c r="B35" s="1367" t="s">
        <v>1054</v>
      </c>
      <c r="C35" s="1368" t="s">
        <v>1064</v>
      </c>
      <c r="D35" s="1369" t="s">
        <v>1065</v>
      </c>
      <c r="E35" s="1370" t="s">
        <v>1071</v>
      </c>
      <c r="F35" s="1368" t="s">
        <v>1066</v>
      </c>
      <c r="G35" s="1370" t="s">
        <v>1067</v>
      </c>
      <c r="H35" s="1369" t="s">
        <v>1068</v>
      </c>
      <c r="K35" s="1369" t="s">
        <v>1073</v>
      </c>
      <c r="M35" s="1368" t="s">
        <v>1069</v>
      </c>
      <c r="N35" s="1368" t="s">
        <v>1070</v>
      </c>
      <c r="Q35" s="1370" t="s">
        <v>1072</v>
      </c>
      <c r="R35" s="1369" t="s">
        <v>1074</v>
      </c>
    </row>
    <row r="36" spans="2:18">
      <c r="B36" s="1371" t="s">
        <v>1075</v>
      </c>
      <c r="C36" s="1485">
        <v>70.9</v>
      </c>
      <c r="D36" s="1486" t="s">
        <v>866</v>
      </c>
      <c r="E36" s="1372">
        <v>139</v>
      </c>
      <c r="F36" s="1373">
        <v>50.9</v>
      </c>
      <c r="G36" s="1372">
        <v>75.5</v>
      </c>
      <c r="H36" s="1374">
        <v>43.8</v>
      </c>
      <c r="K36" s="1375">
        <v>84</v>
      </c>
      <c r="M36" s="1373">
        <v>11.4</v>
      </c>
      <c r="N36" s="1376">
        <v>9</v>
      </c>
      <c r="Q36" s="1377">
        <v>6</v>
      </c>
      <c r="R36" s="1374">
        <v>97.8</v>
      </c>
    </row>
    <row r="37" spans="2:18" ht="22.8">
      <c r="B37" s="1378" t="s">
        <v>1076</v>
      </c>
      <c r="C37" s="1482"/>
      <c r="D37" s="1484"/>
      <c r="E37" s="1379" t="s">
        <v>1129</v>
      </c>
      <c r="F37" s="1410" t="s">
        <v>1130</v>
      </c>
      <c r="G37" s="1410" t="s">
        <v>1130</v>
      </c>
      <c r="H37" s="1411" t="s">
        <v>1130</v>
      </c>
      <c r="K37" s="1380" t="s">
        <v>1131</v>
      </c>
      <c r="M37" s="1414" t="s">
        <v>1130</v>
      </c>
      <c r="N37" s="1414" t="s">
        <v>1132</v>
      </c>
      <c r="Q37" s="1379" t="s">
        <v>1131</v>
      </c>
      <c r="R37" s="1380" t="s">
        <v>1129</v>
      </c>
    </row>
    <row r="38" spans="2:18">
      <c r="B38" s="1381" t="s">
        <v>2</v>
      </c>
      <c r="C38" s="1481">
        <v>38.1</v>
      </c>
      <c r="D38" s="1483" t="s">
        <v>883</v>
      </c>
      <c r="E38" s="1382">
        <v>173</v>
      </c>
      <c r="F38" s="1379">
        <v>58.3</v>
      </c>
      <c r="G38" s="1382">
        <v>77.7</v>
      </c>
      <c r="H38" s="1383">
        <v>43.6</v>
      </c>
      <c r="K38" s="1384">
        <v>99</v>
      </c>
      <c r="M38" s="1379">
        <v>12.9</v>
      </c>
      <c r="N38" s="1385">
        <v>4</v>
      </c>
      <c r="Q38" s="1382" t="s">
        <v>385</v>
      </c>
      <c r="R38" s="1383">
        <v>99.1</v>
      </c>
    </row>
    <row r="39" spans="2:18" ht="22.8">
      <c r="B39" s="1378" t="s">
        <v>1077</v>
      </c>
      <c r="C39" s="1482"/>
      <c r="D39" s="1484"/>
      <c r="E39" s="1379" t="s">
        <v>1131</v>
      </c>
      <c r="F39" s="1410" t="s">
        <v>1130</v>
      </c>
      <c r="G39" s="1410" t="s">
        <v>1130</v>
      </c>
      <c r="H39" s="1411" t="s">
        <v>1130</v>
      </c>
      <c r="K39" s="1411" t="s">
        <v>1130</v>
      </c>
      <c r="M39" s="1410" t="s">
        <v>1132</v>
      </c>
      <c r="N39" s="1410" t="s">
        <v>1130</v>
      </c>
      <c r="Q39" s="1379" t="s">
        <v>1133</v>
      </c>
      <c r="R39" s="1380" t="s">
        <v>1131</v>
      </c>
    </row>
    <row r="40" spans="2:18">
      <c r="B40" s="1381" t="s">
        <v>821</v>
      </c>
      <c r="C40" s="1481">
        <v>93.6</v>
      </c>
      <c r="D40" s="1483" t="s">
        <v>902</v>
      </c>
      <c r="E40" s="1382">
        <v>123</v>
      </c>
      <c r="F40" s="1379">
        <v>92.9</v>
      </c>
      <c r="G40" s="1382">
        <v>93.7</v>
      </c>
      <c r="H40" s="1383">
        <v>82.7</v>
      </c>
      <c r="K40" s="1384" t="s">
        <v>385</v>
      </c>
      <c r="M40" s="1379">
        <v>11.4</v>
      </c>
      <c r="N40" s="1385">
        <v>9</v>
      </c>
      <c r="Q40" s="1382" t="s">
        <v>385</v>
      </c>
      <c r="R40" s="1383">
        <v>98.2</v>
      </c>
    </row>
    <row r="41" spans="2:18" ht="23.4" thickBot="1">
      <c r="B41" s="1386" t="s">
        <v>1078</v>
      </c>
      <c r="C41" s="1482"/>
      <c r="D41" s="1484"/>
      <c r="E41" s="1410" t="s">
        <v>1130</v>
      </c>
      <c r="F41" s="1414" t="s">
        <v>1132</v>
      </c>
      <c r="G41" s="1414" t="s">
        <v>1132</v>
      </c>
      <c r="H41" s="1415" t="s">
        <v>1132</v>
      </c>
      <c r="K41" s="1380" t="s">
        <v>1133</v>
      </c>
      <c r="M41" s="1414" t="s">
        <v>1130</v>
      </c>
      <c r="N41" s="1414" t="s">
        <v>1132</v>
      </c>
      <c r="Q41" s="1379" t="s">
        <v>1133</v>
      </c>
      <c r="R41" s="1415" t="s">
        <v>1132</v>
      </c>
    </row>
    <row r="42" spans="2:18">
      <c r="B42" s="1387" t="s">
        <v>298</v>
      </c>
      <c r="C42" s="1481">
        <v>52.6</v>
      </c>
      <c r="D42" s="1483" t="s">
        <v>874</v>
      </c>
      <c r="E42" s="1382">
        <v>132</v>
      </c>
      <c r="F42" s="1379">
        <v>66.3</v>
      </c>
      <c r="G42" s="1382">
        <v>75.8</v>
      </c>
      <c r="H42" s="1383">
        <v>65.8</v>
      </c>
      <c r="K42" s="1384">
        <v>91</v>
      </c>
      <c r="M42" s="1379">
        <v>15</v>
      </c>
      <c r="N42" s="1385">
        <v>10</v>
      </c>
      <c r="Q42" s="1388">
        <v>1</v>
      </c>
      <c r="R42" s="1383">
        <v>91.5</v>
      </c>
    </row>
    <row r="43" spans="2:18" ht="31.2" customHeight="1">
      <c r="B43" s="1389" t="s">
        <v>1079</v>
      </c>
      <c r="C43" s="1482"/>
      <c r="D43" s="1484"/>
      <c r="E43" s="1379" t="s">
        <v>1131</v>
      </c>
      <c r="F43" s="1410" t="s">
        <v>1130</v>
      </c>
      <c r="G43" s="1410" t="s">
        <v>1130</v>
      </c>
      <c r="H43" s="1380" t="s">
        <v>1131</v>
      </c>
      <c r="K43" s="1380" t="s">
        <v>1131</v>
      </c>
      <c r="M43" s="1414" t="s">
        <v>1130</v>
      </c>
      <c r="N43" s="1414" t="s">
        <v>1132</v>
      </c>
      <c r="Q43" s="1410" t="s">
        <v>1130</v>
      </c>
      <c r="R43" s="1411" t="s">
        <v>1130</v>
      </c>
    </row>
    <row r="44" spans="2:18">
      <c r="B44" s="1381" t="s">
        <v>940</v>
      </c>
      <c r="C44" s="1481">
        <v>83.6</v>
      </c>
      <c r="D44" s="1483" t="s">
        <v>903</v>
      </c>
      <c r="E44" s="1382">
        <v>143</v>
      </c>
      <c r="F44" s="1379">
        <v>81.7</v>
      </c>
      <c r="G44" s="1382">
        <v>89.4</v>
      </c>
      <c r="H44" s="1383">
        <v>65.1</v>
      </c>
      <c r="K44" s="1384">
        <v>97</v>
      </c>
      <c r="M44" s="1379">
        <v>15</v>
      </c>
      <c r="N44" s="1385">
        <v>10</v>
      </c>
      <c r="Q44" s="1388">
        <v>6</v>
      </c>
      <c r="R44" s="1383">
        <v>90.9</v>
      </c>
    </row>
    <row r="45" spans="2:18" ht="22.8">
      <c r="B45" s="1378" t="s">
        <v>1080</v>
      </c>
      <c r="C45" s="1482"/>
      <c r="D45" s="1484"/>
      <c r="E45" s="1379" t="s">
        <v>1131</v>
      </c>
      <c r="F45" s="1414" t="s">
        <v>1132</v>
      </c>
      <c r="G45" s="1414" t="s">
        <v>1132</v>
      </c>
      <c r="H45" s="1380" t="s">
        <v>1129</v>
      </c>
      <c r="K45" s="1380" t="s">
        <v>1131</v>
      </c>
      <c r="M45" s="1414" t="s">
        <v>1130</v>
      </c>
      <c r="N45" s="1414" t="s">
        <v>1132</v>
      </c>
      <c r="Q45" s="1379" t="s">
        <v>1129</v>
      </c>
      <c r="R45" s="1411" t="s">
        <v>1130</v>
      </c>
    </row>
    <row r="46" spans="2:18">
      <c r="B46" s="1381" t="s">
        <v>45</v>
      </c>
      <c r="C46" s="1481">
        <v>35.5</v>
      </c>
      <c r="D46" s="1483" t="s">
        <v>904</v>
      </c>
      <c r="E46" s="1382">
        <v>148</v>
      </c>
      <c r="F46" s="1379">
        <v>51.7</v>
      </c>
      <c r="G46" s="1382">
        <v>69.7</v>
      </c>
      <c r="H46" s="1383">
        <v>57.3</v>
      </c>
      <c r="K46" s="1384">
        <v>94</v>
      </c>
      <c r="M46" s="1379">
        <v>15</v>
      </c>
      <c r="N46" s="1385">
        <v>10</v>
      </c>
      <c r="Q46" s="1388">
        <v>1</v>
      </c>
      <c r="R46" s="1383">
        <v>89.5</v>
      </c>
    </row>
    <row r="47" spans="2:18" ht="22.8">
      <c r="B47" s="1378" t="s">
        <v>1081</v>
      </c>
      <c r="C47" s="1482"/>
      <c r="D47" s="1484"/>
      <c r="E47" s="1390" t="s">
        <v>1129</v>
      </c>
      <c r="F47" s="1412" t="s">
        <v>1130</v>
      </c>
      <c r="G47" s="1412" t="s">
        <v>1130</v>
      </c>
      <c r="H47" s="1413" t="s">
        <v>1130</v>
      </c>
      <c r="K47" s="1413" t="s">
        <v>1130</v>
      </c>
      <c r="M47" s="1416" t="s">
        <v>1130</v>
      </c>
      <c r="N47" s="1416" t="s">
        <v>1132</v>
      </c>
      <c r="Q47" s="1412" t="s">
        <v>1130</v>
      </c>
      <c r="R47" s="1413" t="s">
        <v>1130</v>
      </c>
    </row>
    <row r="51" spans="5:19" ht="41.4">
      <c r="E51" s="1391" t="s">
        <v>402</v>
      </c>
      <c r="G51" s="1391" t="s">
        <v>1088</v>
      </c>
      <c r="H51" s="1391" t="s">
        <v>1089</v>
      </c>
      <c r="I51" s="1391" t="s">
        <v>204</v>
      </c>
      <c r="K51" s="1392" t="s">
        <v>403</v>
      </c>
      <c r="M51" s="1392" t="s">
        <v>1050</v>
      </c>
      <c r="P51" s="1392" t="s">
        <v>1053</v>
      </c>
      <c r="S51" s="1392" t="s">
        <v>1090</v>
      </c>
    </row>
    <row r="52" spans="3:19" ht="15.6">
      <c r="C52" s="1393">
        <v>497</v>
      </c>
      <c r="E52" s="1326">
        <v>144</v>
      </c>
      <c r="G52" s="1326">
        <v>65.6</v>
      </c>
      <c r="H52" s="1326">
        <v>60.9</v>
      </c>
      <c r="I52" s="1326">
        <v>48.8</v>
      </c>
      <c r="K52" s="1327">
        <v>91.7</v>
      </c>
      <c r="M52" s="1329">
        <v>13.1</v>
      </c>
      <c r="P52" s="1326">
        <v>93.7</v>
      </c>
      <c r="S52" s="1328">
        <v>80</v>
      </c>
    </row>
    <row r="53" spans="3:19" ht="15.6">
      <c r="C53" s="1394" t="s">
        <v>1134</v>
      </c>
      <c r="E53" s="1333" t="s">
        <v>1135</v>
      </c>
      <c r="G53" s="1333" t="s">
        <v>1136</v>
      </c>
      <c r="H53" s="1333" t="s">
        <v>1137</v>
      </c>
      <c r="I53" s="1333" t="s">
        <v>1138</v>
      </c>
      <c r="K53" s="1333" t="s">
        <v>1139</v>
      </c>
      <c r="M53" s="1333" t="s">
        <v>1140</v>
      </c>
      <c r="P53" s="1333" t="s">
        <v>1111</v>
      </c>
      <c r="S53" s="1333" t="s">
        <v>1141</v>
      </c>
    </row>
    <row r="54" spans="3:19">
      <c r="C54" s="1333" t="s">
        <v>255</v>
      </c>
      <c r="E54" s="1333" t="s">
        <v>254</v>
      </c>
      <c r="G54" s="1419" t="s">
        <v>253</v>
      </c>
      <c r="H54" s="1419" t="s">
        <v>253</v>
      </c>
      <c r="I54" s="1333" t="s">
        <v>254</v>
      </c>
      <c r="K54" s="1420" t="s">
        <v>252</v>
      </c>
      <c r="M54" s="1420" t="s">
        <v>253</v>
      </c>
      <c r="P54" s="1420" t="s">
        <v>252</v>
      </c>
      <c r="S54" s="1333" t="s">
        <v>254</v>
      </c>
    </row>
    <row r="55" ht="12" thickBot="1"/>
    <row r="56" spans="2:11" ht="42" thickBot="1">
      <c r="B56" s="1395" t="s">
        <v>1054</v>
      </c>
      <c r="C56" s="1396" t="s">
        <v>1064</v>
      </c>
      <c r="D56" s="1397" t="s">
        <v>1065</v>
      </c>
      <c r="E56" s="1398" t="s">
        <v>1094</v>
      </c>
      <c r="G56" s="1399" t="s">
        <v>1091</v>
      </c>
      <c r="H56" s="1398" t="s">
        <v>1092</v>
      </c>
      <c r="I56" s="1398" t="s">
        <v>1093</v>
      </c>
      <c r="K56" s="1400" t="s">
        <v>1095</v>
      </c>
    </row>
    <row r="57" spans="2:11" ht="13.8">
      <c r="B57" s="1401" t="s">
        <v>300</v>
      </c>
      <c r="C57" s="1326">
        <v>88.2</v>
      </c>
      <c r="D57" s="1488" t="s">
        <v>1142</v>
      </c>
      <c r="E57" s="1331">
        <v>130</v>
      </c>
      <c r="G57" s="1330">
        <v>0.764</v>
      </c>
      <c r="H57" s="1330">
        <v>0.684</v>
      </c>
      <c r="I57" s="1330">
        <v>0.502</v>
      </c>
      <c r="K57" s="1330" t="s">
        <v>385</v>
      </c>
    </row>
    <row r="58" spans="2:11" ht="27.6">
      <c r="B58" s="1402" t="s">
        <v>1096</v>
      </c>
      <c r="C58" s="1487"/>
      <c r="D58" s="1489"/>
      <c r="E58" s="1330" t="s">
        <v>255</v>
      </c>
      <c r="G58" s="1330" t="s">
        <v>254</v>
      </c>
      <c r="H58" s="1417" t="s">
        <v>253</v>
      </c>
      <c r="I58" s="1330" t="s">
        <v>255</v>
      </c>
      <c r="K58" s="1330" t="s">
        <v>385</v>
      </c>
    </row>
    <row r="59" spans="2:11" ht="13.8">
      <c r="B59" s="1401" t="s">
        <v>173</v>
      </c>
      <c r="C59" s="1326">
        <v>81.8</v>
      </c>
      <c r="D59" s="1488" t="s">
        <v>1143</v>
      </c>
      <c r="E59" s="1331">
        <v>140</v>
      </c>
      <c r="G59" s="1330">
        <v>0.609</v>
      </c>
      <c r="H59" s="1330">
        <v>0.55899999999999994</v>
      </c>
      <c r="I59" s="1330">
        <v>0.502</v>
      </c>
      <c r="K59" s="1330">
        <v>0.79799999999999993</v>
      </c>
    </row>
    <row r="60" spans="2:11" ht="24.6" customHeight="1">
      <c r="B60" s="1402" t="s">
        <v>1097</v>
      </c>
      <c r="C60" s="1487"/>
      <c r="D60" s="1489"/>
      <c r="E60" s="1330" t="s">
        <v>254</v>
      </c>
      <c r="G60" s="1417" t="s">
        <v>253</v>
      </c>
      <c r="H60" s="1417" t="s">
        <v>253</v>
      </c>
      <c r="I60" s="1330" t="s">
        <v>254</v>
      </c>
      <c r="K60" s="1330" t="s">
        <v>254</v>
      </c>
    </row>
    <row r="61" spans="2:11" ht="13.8">
      <c r="B61" s="1401" t="s">
        <v>2</v>
      </c>
      <c r="C61" s="1326">
        <v>82.3</v>
      </c>
      <c r="D61" s="1488" t="s">
        <v>908</v>
      </c>
      <c r="E61" s="1331">
        <v>175</v>
      </c>
      <c r="G61" s="1330">
        <v>0.599</v>
      </c>
      <c r="H61" s="1330">
        <v>0.56600000000000006</v>
      </c>
      <c r="I61" s="1330">
        <v>0.502</v>
      </c>
      <c r="K61" s="1330">
        <v>0.9890000000000001</v>
      </c>
    </row>
    <row r="62" spans="2:11" ht="27.6" customHeight="1">
      <c r="B62" s="1402" t="s">
        <v>1098</v>
      </c>
      <c r="C62" s="1487"/>
      <c r="D62" s="1489"/>
      <c r="E62" s="1330" t="s">
        <v>255</v>
      </c>
      <c r="G62" s="1417" t="s">
        <v>253</v>
      </c>
      <c r="H62" s="1417" t="s">
        <v>253</v>
      </c>
      <c r="I62" s="1330" t="s">
        <v>255</v>
      </c>
      <c r="K62" s="1417" t="s">
        <v>253</v>
      </c>
    </row>
    <row r="63" spans="2:11" ht="13.8">
      <c r="B63" s="1401" t="s">
        <v>821</v>
      </c>
      <c r="C63" s="1326">
        <v>90.7</v>
      </c>
      <c r="D63" s="1488" t="s">
        <v>1144</v>
      </c>
      <c r="E63" s="1331">
        <v>118</v>
      </c>
      <c r="G63" s="1330">
        <v>0.884</v>
      </c>
      <c r="H63" s="1330">
        <v>0.826</v>
      </c>
      <c r="I63" s="1330">
        <v>0.502</v>
      </c>
      <c r="K63" s="1330" t="s">
        <v>385</v>
      </c>
    </row>
    <row r="64" spans="2:11" ht="27.6" customHeight="1">
      <c r="B64" s="1402" t="s">
        <v>1099</v>
      </c>
      <c r="C64" s="1487"/>
      <c r="D64" s="1489"/>
      <c r="E64" s="1417" t="s">
        <v>253</v>
      </c>
      <c r="G64" s="1418" t="s">
        <v>252</v>
      </c>
      <c r="H64" s="1418" t="s">
        <v>252</v>
      </c>
      <c r="I64" s="1330" t="s">
        <v>255</v>
      </c>
      <c r="K64" s="1330" t="s">
        <v>385</v>
      </c>
    </row>
    <row r="65" spans="2:11" ht="13.8">
      <c r="B65" s="1401" t="s">
        <v>45</v>
      </c>
      <c r="C65" s="1326">
        <v>81.4</v>
      </c>
      <c r="D65" s="1488" t="s">
        <v>910</v>
      </c>
      <c r="E65" s="1331">
        <v>152</v>
      </c>
      <c r="G65" s="1330">
        <v>0.526</v>
      </c>
      <c r="H65" s="1330">
        <v>0.451</v>
      </c>
      <c r="I65" s="1330" t="s">
        <v>385</v>
      </c>
      <c r="K65" s="1330">
        <v>0.92</v>
      </c>
    </row>
    <row r="66" spans="2:11" ht="27.6" customHeight="1">
      <c r="B66" s="1402" t="s">
        <v>1100</v>
      </c>
      <c r="C66" s="1487"/>
      <c r="D66" s="1489"/>
      <c r="E66" s="1330" t="s">
        <v>254</v>
      </c>
      <c r="G66" s="1417" t="s">
        <v>253</v>
      </c>
      <c r="H66" s="1417" t="s">
        <v>253</v>
      </c>
      <c r="I66" s="1330" t="s">
        <v>385</v>
      </c>
      <c r="K66" s="1417" t="s">
        <v>253</v>
      </c>
    </row>
    <row r="67" spans="2:11" ht="13.8">
      <c r="B67" s="1401" t="s">
        <v>149</v>
      </c>
      <c r="C67" s="1326">
        <v>83.9</v>
      </c>
      <c r="D67" s="1488" t="s">
        <v>1145</v>
      </c>
      <c r="E67" s="1331">
        <v>127</v>
      </c>
      <c r="G67" s="1330">
        <v>0.68900000000000006</v>
      </c>
      <c r="H67" s="1330">
        <v>0.649</v>
      </c>
      <c r="I67" s="1330" t="s">
        <v>385</v>
      </c>
      <c r="K67" s="1330">
        <v>0.92599999999999993</v>
      </c>
    </row>
    <row r="68" spans="2:11" ht="27.6" customHeight="1">
      <c r="B68" s="1402" t="s">
        <v>1101</v>
      </c>
      <c r="C68" s="1487"/>
      <c r="D68" s="1489"/>
      <c r="E68" s="1330" t="s">
        <v>255</v>
      </c>
      <c r="G68" s="1417" t="s">
        <v>253</v>
      </c>
      <c r="H68" s="1330" t="s">
        <v>255</v>
      </c>
      <c r="I68" s="1330" t="s">
        <v>385</v>
      </c>
      <c r="K68" s="1417" t="s">
        <v>253</v>
      </c>
    </row>
    <row r="69" spans="2:11" ht="13.8">
      <c r="B69" s="1401" t="s">
        <v>965</v>
      </c>
      <c r="C69" s="1326">
        <v>81.7</v>
      </c>
      <c r="D69" s="1488" t="s">
        <v>1146</v>
      </c>
      <c r="E69" s="1331">
        <v>139</v>
      </c>
      <c r="G69" s="1330">
        <v>0.67799999999999994</v>
      </c>
      <c r="H69" s="1330">
        <v>0.623</v>
      </c>
      <c r="I69" s="1330" t="s">
        <v>385</v>
      </c>
      <c r="K69" s="1330">
        <v>0.88099999999999989</v>
      </c>
    </row>
    <row r="70" spans="2:11" ht="13.8">
      <c r="B70" s="1402" t="s">
        <v>1102</v>
      </c>
      <c r="C70" s="1487"/>
      <c r="D70" s="1489"/>
      <c r="E70" s="1330" t="s">
        <v>254</v>
      </c>
      <c r="G70" s="1417" t="s">
        <v>253</v>
      </c>
      <c r="H70" s="1417" t="s">
        <v>253</v>
      </c>
      <c r="I70" s="1330" t="s">
        <v>385</v>
      </c>
      <c r="K70" s="1330" t="s">
        <v>254</v>
      </c>
    </row>
  </sheetData>
  <mergeCells count="44">
    <mergeCell ref="C67:C68"/>
    <mergeCell ref="D67:D68"/>
    <mergeCell ref="C69:C70"/>
    <mergeCell ref="D69:D70"/>
    <mergeCell ref="C61:C62"/>
    <mergeCell ref="D61:D62"/>
    <mergeCell ref="C63:C64"/>
    <mergeCell ref="D63:D64"/>
    <mergeCell ref="C65:C66"/>
    <mergeCell ref="D65:D66"/>
    <mergeCell ref="C46:C47"/>
    <mergeCell ref="D46:D47"/>
    <mergeCell ref="C57:C58"/>
    <mergeCell ref="D57:D58"/>
    <mergeCell ref="C59:C60"/>
    <mergeCell ref="D59:D60"/>
    <mergeCell ref="C40:C41"/>
    <mergeCell ref="D40:D41"/>
    <mergeCell ref="C42:C43"/>
    <mergeCell ref="D42:D43"/>
    <mergeCell ref="C44:C45"/>
    <mergeCell ref="D44:D45"/>
    <mergeCell ref="C38:C39"/>
    <mergeCell ref="D38:D39"/>
    <mergeCell ref="B22:B24"/>
    <mergeCell ref="C22:C24"/>
    <mergeCell ref="D22:D24"/>
    <mergeCell ref="B25:B27"/>
    <mergeCell ref="C25:C27"/>
    <mergeCell ref="D25:D27"/>
    <mergeCell ref="B28:B30"/>
    <mergeCell ref="C28:C30"/>
    <mergeCell ref="D28:D30"/>
    <mergeCell ref="C36:C37"/>
    <mergeCell ref="D36:D37"/>
    <mergeCell ref="B19:B21"/>
    <mergeCell ref="C19:C21"/>
    <mergeCell ref="D19:D21"/>
    <mergeCell ref="B13:B15"/>
    <mergeCell ref="C13:C15"/>
    <mergeCell ref="D13:D15"/>
    <mergeCell ref="B16:B18"/>
    <mergeCell ref="C16:C18"/>
    <mergeCell ref="D16:D18"/>
  </mergeCells>
  <pageMargins left="0.7" right="0.7" top="0.75" bottom="0.75" header="0.3" footer="0.3"/>
  <headerFooter scaleWithDoc="1" alignWithMargins="0" differentFirst="0" differentOddEven="0"/>
  <legacyDrawing r:id="rId1"/>
  <extLst/>
</worksheet>
</file>

<file path=xl/worksheets/sheet2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G17"/>
  <sheetViews>
    <sheetView view="normal" workbookViewId="0">
      <selection pane="topLeft" activeCell="B3" sqref="B3"/>
    </sheetView>
  </sheetViews>
  <sheetFormatPr defaultRowHeight="14.4"/>
  <cols>
    <col min="1" max="1" width="38.00390625" customWidth="1"/>
    <col min="2" max="2" width="10.50390625" customWidth="1"/>
    <col min="3" max="3" width="9.125" customWidth="1"/>
    <col min="4" max="4" width="10.50390625" customWidth="1"/>
    <col min="5" max="6" width="10.625" customWidth="1"/>
    <col min="7" max="7" width="14.375" customWidth="1"/>
  </cols>
  <sheetData>
    <row r="1" spans="1:4" ht="18">
      <c r="A1" s="122" t="s">
        <v>536</v>
      </c>
      <c r="B1" s="123"/>
      <c r="C1" s="123"/>
      <c r="D1" s="123"/>
    </row>
    <row r="2" spans="1:4">
      <c r="A2" s="123"/>
      <c r="B2" s="123"/>
      <c r="C2" s="123"/>
      <c r="D2" s="123"/>
    </row>
    <row r="3" spans="1:7">
      <c r="A3" s="96"/>
      <c r="B3" s="125" t="s">
        <v>429</v>
      </c>
      <c r="C3" s="125"/>
      <c r="D3" s="125"/>
      <c r="E3" s="1533" t="s">
        <v>526</v>
      </c>
      <c r="F3" s="1533"/>
      <c r="G3" s="1533"/>
    </row>
    <row r="4" spans="1:7" ht="51.75" customHeight="1">
      <c r="A4" s="126"/>
      <c r="B4" s="129" t="s">
        <v>74</v>
      </c>
      <c r="C4" s="130" t="s">
        <v>75</v>
      </c>
      <c r="D4" s="130" t="s">
        <v>141</v>
      </c>
      <c r="E4" s="129" t="s">
        <v>74</v>
      </c>
      <c r="F4" s="130" t="s">
        <v>75</v>
      </c>
      <c r="G4" s="130" t="s">
        <v>141</v>
      </c>
    </row>
    <row r="5" spans="1:7">
      <c r="A5" s="96" t="s">
        <v>67</v>
      </c>
      <c r="B5" s="131">
        <v>1</v>
      </c>
      <c r="C5" s="131">
        <v>1</v>
      </c>
      <c r="D5" s="131">
        <v>1</v>
      </c>
      <c r="E5" s="488">
        <f>B5/B$15</f>
        <v>0.125</v>
      </c>
      <c r="F5" s="488">
        <f>C5/C$15</f>
        <v>0.2857142857142857</v>
      </c>
      <c r="G5" s="488">
        <f>D5/D$15</f>
        <v>0.4</v>
      </c>
    </row>
    <row r="6" spans="1:7">
      <c r="A6" s="128" t="s">
        <v>287</v>
      </c>
      <c r="B6" s="132">
        <v>0.5</v>
      </c>
      <c r="C6" s="132">
        <v>0.5</v>
      </c>
      <c r="D6" s="132">
        <v>0.5</v>
      </c>
      <c r="E6" s="487">
        <f>B6/B$15</f>
        <v>0.0625</v>
      </c>
      <c r="F6" s="487">
        <f>C6/C$15</f>
        <v>0.14285714285714285</v>
      </c>
      <c r="G6" s="487">
        <f>D6/D$15</f>
        <v>0.2</v>
      </c>
    </row>
    <row r="7" spans="1:7">
      <c r="A7" s="128" t="s">
        <v>204</v>
      </c>
      <c r="B7" s="132">
        <v>1</v>
      </c>
      <c r="C7" s="134">
        <v>0.67</v>
      </c>
      <c r="D7" s="134">
        <v>0.67</v>
      </c>
      <c r="E7" s="489">
        <f>B7/B$15</f>
        <v>0.125</v>
      </c>
      <c r="F7" s="487">
        <f>C7/C$15</f>
        <v>0.19142857142857145</v>
      </c>
      <c r="G7" s="487">
        <f>D7/D$15</f>
        <v>0.268</v>
      </c>
    </row>
    <row r="8" spans="1:7">
      <c r="A8" s="128" t="s">
        <v>205</v>
      </c>
      <c r="B8" s="132">
        <v>0.5</v>
      </c>
      <c r="C8" s="134">
        <v>0.33</v>
      </c>
      <c r="D8" s="134">
        <v>0.33</v>
      </c>
      <c r="E8" s="487">
        <f>B8/B$15</f>
        <v>0.0625</v>
      </c>
      <c r="F8" s="487">
        <f>C8/C$15</f>
        <v>0.094285714285714292</v>
      </c>
      <c r="G8" s="487">
        <f>D8/D$15</f>
        <v>0.132</v>
      </c>
    </row>
    <row r="9" spans="1:7">
      <c r="A9" s="128" t="s">
        <v>69</v>
      </c>
      <c r="B9" s="132">
        <v>1</v>
      </c>
      <c r="C9" s="133"/>
      <c r="D9" s="133"/>
      <c r="E9" s="489">
        <f>B9/B$15</f>
        <v>0.125</v>
      </c>
      <c r="F9" s="133"/>
      <c r="G9" s="133"/>
    </row>
    <row r="10" spans="1:7">
      <c r="A10" s="128" t="s">
        <v>70</v>
      </c>
      <c r="B10" s="132">
        <v>0.5</v>
      </c>
      <c r="C10" s="133"/>
      <c r="D10" s="133"/>
      <c r="E10" s="487">
        <f>B10/B$15</f>
        <v>0.0625</v>
      </c>
      <c r="F10" s="133"/>
      <c r="G10" s="133"/>
    </row>
    <row r="11" spans="1:7">
      <c r="A11" s="128" t="s">
        <v>71</v>
      </c>
      <c r="B11" s="132">
        <v>0.5</v>
      </c>
      <c r="C11" s="133"/>
      <c r="D11" s="133"/>
      <c r="E11" s="487">
        <f>B11/B$15</f>
        <v>0.0625</v>
      </c>
      <c r="F11" s="133"/>
      <c r="G11" s="133"/>
    </row>
    <row r="12" spans="1:7">
      <c r="A12" s="128" t="s">
        <v>72</v>
      </c>
      <c r="B12" s="132">
        <v>1</v>
      </c>
      <c r="C12" s="133"/>
      <c r="D12" s="133"/>
      <c r="E12" s="489">
        <f>B12/B$15</f>
        <v>0.125</v>
      </c>
      <c r="F12" s="133"/>
      <c r="G12" s="133"/>
    </row>
    <row r="13" spans="1:7">
      <c r="A13" s="128" t="s">
        <v>73</v>
      </c>
      <c r="B13" s="132">
        <v>1</v>
      </c>
      <c r="C13" s="133"/>
      <c r="D13" s="133"/>
      <c r="E13" s="489">
        <f>B13/B$15</f>
        <v>0.125</v>
      </c>
      <c r="F13" s="133"/>
      <c r="G13" s="133"/>
    </row>
    <row r="14" spans="1:7">
      <c r="A14" s="128" t="s">
        <v>80</v>
      </c>
      <c r="B14" s="132">
        <v>1</v>
      </c>
      <c r="C14" s="132">
        <v>1</v>
      </c>
      <c r="D14" s="132">
        <v>0</v>
      </c>
      <c r="E14" s="489">
        <f>B14/B$15</f>
        <v>0.125</v>
      </c>
      <c r="F14" s="487">
        <f>C14/C$15</f>
        <v>0.2857142857142857</v>
      </c>
      <c r="G14" s="487">
        <f>D14/D$15</f>
        <v>0</v>
      </c>
    </row>
    <row r="15" spans="2:7">
      <c r="B15" s="486">
        <f>SUM(B5:B14)</f>
        <v>8</v>
      </c>
      <c r="C15" s="486">
        <f>SUM(C5:C14)</f>
        <v>3.5</v>
      </c>
      <c r="D15" s="486">
        <f>SUM(D5:D14)</f>
        <v>2.5</v>
      </c>
      <c r="E15" s="490">
        <f>SUM(E5:E14)</f>
        <v>1</v>
      </c>
      <c r="F15" s="490">
        <f>SUM(F5:F14)</f>
        <v>1</v>
      </c>
      <c r="G15" s="490">
        <f>SUM(G5:G14)</f>
        <v>1</v>
      </c>
    </row>
    <row r="16" spans="1:1">
      <c r="A16" s="96" t="s">
        <v>436</v>
      </c>
    </row>
    <row r="17" spans="1:1">
      <c r="A17" s="371" t="s">
        <v>437</v>
      </c>
    </row>
  </sheetData>
  <mergeCells count="1">
    <mergeCell ref="E3:G3"/>
  </mergeCells>
  <pageMargins left="0.7" right="0.7" top="0.75" bottom="0.75" header="0.3" footer="0.3"/>
  <headerFooter scaleWithDoc="1" alignWithMargins="0" differentFirst="0" differentOddEven="0"/>
  <extLst/>
</worksheet>
</file>

<file path=xl/worksheets/sheet2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T25"/>
  <sheetViews>
    <sheetView topLeftCell="A16" showGridLines="0" view="normal" workbookViewId="0">
      <selection pane="topLeft" activeCell="J25" sqref="J25"/>
    </sheetView>
  </sheetViews>
  <sheetFormatPr defaultRowHeight="14.4"/>
  <cols>
    <col min="1" max="1" width="37.625" customWidth="1"/>
    <col min="2" max="3" width="13.375" customWidth="1"/>
    <col min="4" max="4" width="14.00390625" customWidth="1"/>
    <col min="5" max="5" width="15.375" customWidth="1"/>
    <col min="6" max="6" width="1.625" customWidth="1"/>
    <col min="7" max="7" width="6.00390625" customWidth="1"/>
    <col min="8" max="8" width="5.375" customWidth="1"/>
    <col min="9" max="9" width="9.625" customWidth="1"/>
    <col min="10" max="11" width="18.625" customWidth="1"/>
    <col min="12" max="12" width="1.625" customWidth="1"/>
    <col min="13" max="13" width="13.00390625" customWidth="1"/>
    <col min="14" max="14" width="36.00390625" customWidth="1"/>
    <col min="15" max="15" width="1.625" customWidth="1"/>
    <col min="16" max="16" width="20.50390625" hidden="1" customWidth="1"/>
    <col min="17" max="17" width="12.125" hidden="1" customWidth="1"/>
    <col min="18" max="18" width="0" hidden="1" customWidth="1"/>
  </cols>
  <sheetData>
    <row r="1" spans="1:19" ht="21.75" customHeight="1">
      <c r="A1" s="18" t="s">
        <v>282</v>
      </c>
      <c r="N1" s="61"/>
      <c r="S1" s="34"/>
    </row>
    <row r="2" ht="4.5" customHeight="1"/>
    <row r="3" spans="2:14" s="1" customFormat="1" ht="20.25" customHeight="1">
      <c r="B3" s="172" t="s">
        <v>526</v>
      </c>
      <c r="C3" s="172"/>
      <c r="D3" s="172"/>
      <c r="E3" s="172"/>
      <c r="F3" s="173"/>
      <c r="G3" s="172" t="s">
        <v>579</v>
      </c>
      <c r="H3" s="174"/>
      <c r="I3" s="174"/>
      <c r="J3" s="172"/>
      <c r="K3" s="172"/>
      <c r="L3" s="171"/>
      <c r="M3" s="659" t="s">
        <v>272</v>
      </c>
      <c r="N3" s="659"/>
    </row>
    <row r="4" spans="1:14" s="1" customFormat="1" ht="53.25" customHeight="1">
      <c r="A4" s="17"/>
      <c r="B4" s="174" t="s">
        <v>74</v>
      </c>
      <c r="C4" s="174" t="s">
        <v>20</v>
      </c>
      <c r="D4" s="174" t="s">
        <v>75</v>
      </c>
      <c r="E4" s="48" t="s">
        <v>141</v>
      </c>
      <c r="F4" s="160"/>
      <c r="G4" s="1078" t="s">
        <v>74</v>
      </c>
      <c r="H4" s="1078"/>
      <c r="I4" s="48" t="s">
        <v>210</v>
      </c>
      <c r="J4" s="48" t="s">
        <v>75</v>
      </c>
      <c r="K4" s="48" t="s">
        <v>141</v>
      </c>
      <c r="M4" s="174" t="s">
        <v>74</v>
      </c>
      <c r="N4" s="174" t="s">
        <v>75</v>
      </c>
    </row>
    <row r="5" spans="1:17" s="1" customFormat="1" ht="84.9" customHeight="1">
      <c r="A5" s="1" t="s">
        <v>67</v>
      </c>
      <c r="B5" s="1546" t="s">
        <v>231</v>
      </c>
      <c r="C5" s="1546"/>
      <c r="D5" s="1546"/>
      <c r="E5" s="1546"/>
      <c r="F5" s="40"/>
      <c r="G5" s="1539" t="s">
        <v>79</v>
      </c>
      <c r="H5" s="569"/>
      <c r="I5" s="1541" t="s">
        <v>198</v>
      </c>
      <c r="J5" s="1545" t="s">
        <v>232</v>
      </c>
      <c r="K5" s="1545"/>
      <c r="L5" s="40"/>
      <c r="M5" s="1543" t="s">
        <v>209</v>
      </c>
      <c r="N5" s="359" t="s">
        <v>232</v>
      </c>
      <c r="P5" s="1" t="s">
        <v>82</v>
      </c>
      <c r="Q5" s="1" t="s">
        <v>84</v>
      </c>
    </row>
    <row r="6" spans="1:14" s="1" customFormat="1" ht="51" customHeight="1">
      <c r="A6" s="7" t="s">
        <v>199</v>
      </c>
      <c r="B6" s="46"/>
      <c r="C6" s="46"/>
      <c r="D6" s="46"/>
      <c r="E6" s="46"/>
      <c r="F6" s="40"/>
      <c r="G6" s="1540"/>
      <c r="H6" s="160"/>
      <c r="I6" s="1542"/>
      <c r="J6" s="41"/>
      <c r="K6" s="44"/>
      <c r="L6" s="40"/>
      <c r="M6" s="1544"/>
      <c r="N6" s="46"/>
    </row>
    <row r="7" spans="1:16" s="1" customFormat="1" ht="51" customHeight="1">
      <c r="A7" s="7" t="s">
        <v>203</v>
      </c>
      <c r="B7" s="1546" t="s">
        <v>237</v>
      </c>
      <c r="C7" s="1546"/>
      <c r="D7" s="1546"/>
      <c r="E7" s="1546"/>
      <c r="F7" s="40"/>
      <c r="G7" s="160"/>
      <c r="H7" s="160"/>
      <c r="I7" s="1542"/>
      <c r="J7" s="41"/>
      <c r="K7" s="44"/>
      <c r="L7" s="40"/>
      <c r="M7" s="1544"/>
      <c r="N7" s="46"/>
      <c r="P7" s="1" t="s">
        <v>82</v>
      </c>
    </row>
    <row r="8" spans="1:16" s="1" customFormat="1" ht="33.9" customHeight="1">
      <c r="A8" s="7" t="s">
        <v>200</v>
      </c>
      <c r="B8" s="46"/>
      <c r="C8" s="46"/>
      <c r="D8" s="46"/>
      <c r="E8" s="46"/>
      <c r="F8" s="40"/>
      <c r="G8" s="160"/>
      <c r="H8" s="160"/>
      <c r="I8" s="1542"/>
      <c r="J8" s="79" t="s">
        <v>235</v>
      </c>
      <c r="K8" s="79"/>
      <c r="L8" s="40"/>
      <c r="M8" s="1544"/>
      <c r="N8" s="46"/>
      <c r="P8" s="1" t="s">
        <v>82</v>
      </c>
    </row>
    <row r="9" spans="1:16" s="1" customFormat="1" ht="33.9" customHeight="1">
      <c r="A9" s="7" t="s">
        <v>201</v>
      </c>
      <c r="B9" s="46"/>
      <c r="C9" s="46"/>
      <c r="D9" s="46"/>
      <c r="E9" s="46"/>
      <c r="F9" s="40"/>
      <c r="G9" s="160"/>
      <c r="H9" s="160"/>
      <c r="I9" s="1542"/>
      <c r="J9" s="79" t="s">
        <v>235</v>
      </c>
      <c r="K9" s="79"/>
      <c r="L9" s="40"/>
      <c r="M9" s="1544"/>
      <c r="N9" s="46"/>
      <c r="P9" s="1" t="s">
        <v>82</v>
      </c>
    </row>
    <row r="10" spans="1:16" s="1" customFormat="1" ht="33.9" customHeight="1">
      <c r="A10" s="7" t="s">
        <v>202</v>
      </c>
      <c r="B10" s="46"/>
      <c r="C10" s="46"/>
      <c r="D10" s="46"/>
      <c r="E10" s="46"/>
      <c r="F10" s="40"/>
      <c r="G10" s="160"/>
      <c r="H10" s="160"/>
      <c r="I10" s="1542"/>
      <c r="J10" s="79" t="s">
        <v>235</v>
      </c>
      <c r="K10" s="79"/>
      <c r="L10" s="40"/>
      <c r="M10" s="1544"/>
      <c r="N10" s="46"/>
      <c r="P10" s="1" t="s">
        <v>82</v>
      </c>
    </row>
    <row r="11" spans="1:14" s="1" customFormat="1" ht="33.9" customHeight="1">
      <c r="A11" s="7" t="s">
        <v>273</v>
      </c>
      <c r="B11" s="46"/>
      <c r="C11" s="46"/>
      <c r="D11" s="46"/>
      <c r="E11" s="46"/>
      <c r="F11" s="40"/>
      <c r="G11" s="160"/>
      <c r="H11" s="160"/>
      <c r="I11" s="1542"/>
      <c r="J11" s="79"/>
      <c r="K11" s="79"/>
      <c r="L11" s="40"/>
      <c r="M11" s="1544"/>
      <c r="N11" s="1537" t="s">
        <v>236</v>
      </c>
    </row>
    <row r="12" spans="1:14" s="1" customFormat="1" ht="33.9" customHeight="1">
      <c r="A12" s="7" t="s">
        <v>274</v>
      </c>
      <c r="B12" s="46"/>
      <c r="C12" s="46"/>
      <c r="D12" s="46"/>
      <c r="E12" s="46"/>
      <c r="F12" s="40"/>
      <c r="G12" s="160"/>
      <c r="H12" s="160"/>
      <c r="I12" s="1542"/>
      <c r="J12" s="79"/>
      <c r="K12" s="79"/>
      <c r="L12" s="40"/>
      <c r="M12" s="1544"/>
      <c r="N12" s="1538"/>
    </row>
    <row r="13" spans="1:20" s="1" customFormat="1" ht="84.9" customHeight="1">
      <c r="A13" s="7" t="s">
        <v>68</v>
      </c>
      <c r="B13" s="46"/>
      <c r="C13" s="46"/>
      <c r="D13" s="46"/>
      <c r="E13" s="46"/>
      <c r="F13" s="40"/>
      <c r="G13" s="160"/>
      <c r="H13" s="160"/>
      <c r="I13" s="1542"/>
      <c r="J13" s="44"/>
      <c r="K13" s="44"/>
      <c r="L13" s="40"/>
      <c r="M13" s="1544"/>
      <c r="N13" s="353" t="s">
        <v>238</v>
      </c>
      <c r="P13" s="19" t="s">
        <v>83</v>
      </c>
      <c r="T13" s="52"/>
    </row>
    <row r="14" spans="1:20" s="1" customFormat="1" ht="33.9" customHeight="1">
      <c r="A14" s="7" t="s">
        <v>204</v>
      </c>
      <c r="B14" s="9" t="s">
        <v>222</v>
      </c>
      <c r="C14" s="9"/>
      <c r="D14" s="9"/>
      <c r="E14" s="9"/>
      <c r="F14" s="40"/>
      <c r="G14" s="160"/>
      <c r="H14" s="160"/>
      <c r="I14" s="1542"/>
      <c r="J14" s="44"/>
      <c r="K14" s="44"/>
      <c r="L14" s="40"/>
      <c r="M14" s="1544"/>
      <c r="N14" s="46"/>
      <c r="P14" s="19"/>
      <c r="T14" s="52"/>
    </row>
    <row r="15" spans="1:20" s="1" customFormat="1" ht="51" customHeight="1">
      <c r="A15" s="7" t="s">
        <v>205</v>
      </c>
      <c r="B15" s="1546" t="s">
        <v>223</v>
      </c>
      <c r="C15" s="1546"/>
      <c r="D15" s="1546"/>
      <c r="E15" s="1546"/>
      <c r="F15" s="40"/>
      <c r="G15" s="160"/>
      <c r="H15" s="160"/>
      <c r="I15" s="1542"/>
      <c r="J15" s="44"/>
      <c r="K15" s="44"/>
      <c r="L15" s="40"/>
      <c r="M15" s="1544"/>
      <c r="N15" s="46"/>
      <c r="P15" s="19"/>
      <c r="T15" s="52"/>
    </row>
    <row r="16" spans="1:17" s="1" customFormat="1" ht="51" customHeight="1">
      <c r="A16" s="7" t="s">
        <v>69</v>
      </c>
      <c r="B16" s="1546" t="s">
        <v>224</v>
      </c>
      <c r="C16" s="1546"/>
      <c r="D16" s="46"/>
      <c r="E16" s="46"/>
      <c r="F16" s="40"/>
      <c r="G16" s="160"/>
      <c r="H16" s="160"/>
      <c r="I16" s="1542"/>
      <c r="J16" s="1546" t="s">
        <v>224</v>
      </c>
      <c r="K16" s="1546"/>
      <c r="L16" s="40"/>
      <c r="M16" s="1544"/>
      <c r="N16" s="46"/>
      <c r="P16" s="1" t="s">
        <v>82</v>
      </c>
      <c r="Q16" s="1" t="s">
        <v>84</v>
      </c>
    </row>
    <row r="17" spans="1:17" s="1" customFormat="1" ht="68.1" customHeight="1">
      <c r="A17" s="7" t="s">
        <v>77</v>
      </c>
      <c r="B17" s="46"/>
      <c r="C17" s="46"/>
      <c r="D17" s="46"/>
      <c r="E17" s="46"/>
      <c r="F17" s="40"/>
      <c r="G17" s="160"/>
      <c r="H17" s="160"/>
      <c r="I17" s="1542"/>
      <c r="J17" s="79" t="s">
        <v>234</v>
      </c>
      <c r="K17" s="79"/>
      <c r="L17" s="40"/>
      <c r="M17" s="1544"/>
      <c r="N17" s="46"/>
      <c r="P17" s="1" t="s">
        <v>82</v>
      </c>
      <c r="Q17" s="1" t="s">
        <v>84</v>
      </c>
    </row>
    <row r="18" spans="1:17" s="1" customFormat="1" ht="51" customHeight="1">
      <c r="A18" s="7" t="s">
        <v>70</v>
      </c>
      <c r="B18" s="353" t="s">
        <v>225</v>
      </c>
      <c r="C18" s="353"/>
      <c r="D18" s="46"/>
      <c r="E18" s="46"/>
      <c r="F18" s="40"/>
      <c r="G18" s="160"/>
      <c r="H18" s="160"/>
      <c r="I18" s="1542"/>
      <c r="J18" s="44"/>
      <c r="K18" s="44"/>
      <c r="L18" s="40"/>
      <c r="M18" s="1544"/>
      <c r="N18" s="46"/>
      <c r="P18" s="1" t="s">
        <v>82</v>
      </c>
      <c r="Q18" s="1" t="s">
        <v>84</v>
      </c>
    </row>
    <row r="19" spans="1:17" s="1" customFormat="1" ht="51" customHeight="1">
      <c r="A19" s="7" t="s">
        <v>71</v>
      </c>
      <c r="B19" s="353" t="s">
        <v>226</v>
      </c>
      <c r="C19" s="353"/>
      <c r="D19" s="46"/>
      <c r="E19" s="46"/>
      <c r="F19" s="40"/>
      <c r="G19" s="160"/>
      <c r="H19" s="160"/>
      <c r="I19" s="1542"/>
      <c r="J19" s="44"/>
      <c r="K19" s="44"/>
      <c r="L19" s="40"/>
      <c r="M19" s="1544"/>
      <c r="N19" s="46"/>
      <c r="P19" s="1" t="s">
        <v>82</v>
      </c>
      <c r="Q19" s="1" t="s">
        <v>84</v>
      </c>
    </row>
    <row r="20" spans="1:17" s="1" customFormat="1" ht="33.9" customHeight="1">
      <c r="A20" s="7" t="s">
        <v>72</v>
      </c>
      <c r="B20" s="1546" t="s">
        <v>227</v>
      </c>
      <c r="C20" s="1546"/>
      <c r="D20" s="46"/>
      <c r="E20" s="46"/>
      <c r="F20" s="40"/>
      <c r="G20" s="160"/>
      <c r="H20" s="160"/>
      <c r="I20" s="1542"/>
      <c r="J20" s="44"/>
      <c r="K20" s="44"/>
      <c r="L20" s="40"/>
      <c r="M20" s="1544"/>
      <c r="N20" s="46"/>
      <c r="P20" s="1" t="s">
        <v>82</v>
      </c>
      <c r="Q20" s="1" t="s">
        <v>84</v>
      </c>
    </row>
    <row r="21" spans="1:17" s="1" customFormat="1" ht="84.9" customHeight="1">
      <c r="A21" s="7" t="s">
        <v>73</v>
      </c>
      <c r="B21" s="353" t="s">
        <v>229</v>
      </c>
      <c r="C21" s="353"/>
      <c r="D21" s="46"/>
      <c r="E21" s="46"/>
      <c r="F21" s="40"/>
      <c r="G21" s="160"/>
      <c r="H21" s="160"/>
      <c r="I21" s="1542"/>
      <c r="J21" s="44"/>
      <c r="K21" s="44"/>
      <c r="L21" s="40"/>
      <c r="M21" s="1544"/>
      <c r="N21" s="46"/>
      <c r="P21" s="1" t="s">
        <v>82</v>
      </c>
      <c r="Q21" s="1" t="s">
        <v>84</v>
      </c>
    </row>
    <row r="22" spans="1:17" s="1" customFormat="1" ht="51" customHeight="1">
      <c r="A22" s="7" t="s">
        <v>580</v>
      </c>
      <c r="B22" s="42"/>
      <c r="C22" s="42"/>
      <c r="D22" s="42"/>
      <c r="E22" s="42"/>
      <c r="F22" s="43"/>
      <c r="G22" s="160"/>
      <c r="H22" s="160"/>
      <c r="I22" s="1542"/>
      <c r="J22" s="79" t="s">
        <v>582</v>
      </c>
      <c r="K22" s="79"/>
      <c r="L22" s="40"/>
      <c r="M22" s="1544"/>
      <c r="N22" s="46"/>
      <c r="P22" s="1" t="s">
        <v>82</v>
      </c>
      <c r="Q22" s="1" t="s">
        <v>84</v>
      </c>
    </row>
    <row r="23" spans="1:17" s="1" customFormat="1" ht="51" customHeight="1">
      <c r="A23" s="7" t="s">
        <v>78</v>
      </c>
      <c r="B23" s="42"/>
      <c r="C23" s="42"/>
      <c r="D23" s="42"/>
      <c r="E23" s="42"/>
      <c r="F23" s="43"/>
      <c r="G23" s="160"/>
      <c r="H23" s="160"/>
      <c r="I23" s="1542"/>
      <c r="J23" s="79" t="s">
        <v>230</v>
      </c>
      <c r="K23" s="79"/>
      <c r="L23" s="40"/>
      <c r="M23" s="1544"/>
      <c r="N23" s="46"/>
      <c r="P23" s="1" t="s">
        <v>82</v>
      </c>
      <c r="Q23" s="1" t="s">
        <v>84</v>
      </c>
    </row>
    <row r="24" spans="1:17" s="1" customFormat="1" ht="51" customHeight="1">
      <c r="A24" s="7" t="s">
        <v>80</v>
      </c>
      <c r="B24" s="353" t="s">
        <v>233</v>
      </c>
      <c r="C24" s="353"/>
      <c r="D24" s="353"/>
      <c r="E24" s="353"/>
      <c r="F24" s="40"/>
      <c r="G24" s="160"/>
      <c r="H24" s="160"/>
      <c r="I24" s="1542"/>
      <c r="J24" s="79" t="s">
        <v>233</v>
      </c>
      <c r="K24" s="79"/>
      <c r="L24" s="40"/>
      <c r="M24" s="1544"/>
      <c r="N24" s="353" t="s">
        <v>233</v>
      </c>
      <c r="P24" s="1" t="s">
        <v>82</v>
      </c>
      <c r="Q24" s="1" t="s">
        <v>84</v>
      </c>
    </row>
    <row r="25" spans="2:11">
      <c r="B25" s="47"/>
      <c r="C25" s="47"/>
      <c r="D25" s="47"/>
      <c r="E25" s="47"/>
      <c r="J25" s="21">
        <f>SUM(J5:J24)</f>
        <v>0</v>
      </c>
      <c r="K25" s="45">
        <f>SUM(K5:K24)</f>
        <v>0</v>
      </c>
    </row>
  </sheetData>
  <mergeCells count="24">
    <mergeCell ref="B24:E24"/>
    <mergeCell ref="B21:C21"/>
    <mergeCell ref="B19:C19"/>
    <mergeCell ref="B20:C20"/>
    <mergeCell ref="B18:C18"/>
    <mergeCell ref="B7:E7"/>
    <mergeCell ref="B14:E14"/>
    <mergeCell ref="B15:E15"/>
    <mergeCell ref="B5:E5"/>
    <mergeCell ref="B16:C16"/>
    <mergeCell ref="N11:N12"/>
    <mergeCell ref="G4:H4"/>
    <mergeCell ref="G5:H24"/>
    <mergeCell ref="I5:I24"/>
    <mergeCell ref="M5:M24"/>
    <mergeCell ref="J23:K23"/>
    <mergeCell ref="J24:K24"/>
    <mergeCell ref="J17:K17"/>
    <mergeCell ref="J5:K5"/>
    <mergeCell ref="J8:K8"/>
    <mergeCell ref="J9:K9"/>
    <mergeCell ref="J10:K10"/>
    <mergeCell ref="J16:K16"/>
    <mergeCell ref="J22:K22"/>
  </mergeCells>
  <pageMargins left="0.70866141732283472" right="0.70866141732283472" top="0.74803149606299213" bottom="0.74803149606299213" header="0.31496062992125984" footer="0.31496062992125984"/>
  <pageSetup paperSize="9" scale="49" orientation="landscape"/>
  <headerFooter scaleWithDoc="1" alignWithMargins="1" differentFirst="0" differentOddEven="0">
    <oddHeader>&amp;CSt George's Planning Office</oddHeader>
    <oddFooter>&amp;C&amp;Z&amp;F</oddFooter>
  </headerFooter>
  <extLst/>
</worksheet>
</file>

<file path=xl/worksheets/sheet2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W27"/>
  <sheetViews>
    <sheetView topLeftCell="A1" view="normal" workbookViewId="0">
      <pane xSplit="2" ySplit="4" topLeftCell="C11" activePane="bottomRight" state="frozen"/>
      <selection pane="bottomRight" activeCell="E11" sqref="E11:J18"/>
    </sheetView>
  </sheetViews>
  <sheetFormatPr defaultRowHeight="14.4"/>
  <cols>
    <col min="1" max="2" width="24.375" customWidth="1"/>
    <col min="3" max="4" width="0" hidden="1" customWidth="1"/>
    <col min="6" max="7" width="9.125" customWidth="1"/>
    <col min="11" max="23" width="0" hidden="1" customWidth="1"/>
  </cols>
  <sheetData>
    <row r="1" spans="1:23" s="1" customFormat="1" ht="31.5" customHeight="1">
      <c r="A1" s="329" t="s">
        <v>378</v>
      </c>
      <c r="B1" s="330"/>
      <c r="C1" s="330"/>
      <c r="D1" s="330"/>
      <c r="E1" s="330"/>
      <c r="F1" s="330"/>
      <c r="G1" s="330"/>
      <c r="H1" s="330"/>
      <c r="I1" s="330"/>
      <c r="J1" s="330"/>
      <c r="K1" s="330"/>
      <c r="L1" s="330"/>
      <c r="M1" s="330"/>
      <c r="N1" s="330"/>
      <c r="O1" s="330"/>
      <c r="P1" s="330"/>
      <c r="Q1" s="330"/>
      <c r="R1" s="330"/>
      <c r="S1" s="330"/>
      <c r="T1" s="330"/>
      <c r="U1" s="330"/>
      <c r="V1" s="330"/>
      <c r="W1" s="331"/>
    </row>
    <row r="2" spans="1:23" s="1" customFormat="1" ht="31.5" customHeight="1">
      <c r="A2" s="329"/>
      <c r="B2" s="330"/>
      <c r="C2" s="334" t="s">
        <v>67</v>
      </c>
      <c r="D2" s="1549" t="s">
        <v>242</v>
      </c>
      <c r="E2" s="1550"/>
      <c r="F2" s="1550"/>
      <c r="G2" s="1550"/>
      <c r="H2" s="1550"/>
      <c r="I2" s="1550"/>
      <c r="J2" s="1551"/>
      <c r="K2" s="1549" t="s">
        <v>243</v>
      </c>
      <c r="L2" s="1550"/>
      <c r="M2" s="1551"/>
      <c r="N2" s="334" t="s">
        <v>354</v>
      </c>
      <c r="O2" s="1549" t="s">
        <v>244</v>
      </c>
      <c r="P2" s="1550"/>
      <c r="Q2" s="1550"/>
      <c r="R2" s="1551"/>
      <c r="S2" s="334" t="s">
        <v>72</v>
      </c>
      <c r="T2" s="334" t="s">
        <v>73</v>
      </c>
      <c r="U2" s="334" t="s">
        <v>78</v>
      </c>
      <c r="V2" s="1547" t="s">
        <v>80</v>
      </c>
      <c r="W2" s="1548" t="s">
        <v>256</v>
      </c>
    </row>
    <row r="3" spans="1:23" s="11" customFormat="1" ht="95.25" customHeight="1">
      <c r="A3" s="332" t="s">
        <v>37</v>
      </c>
      <c r="B3" s="332" t="s">
        <v>8</v>
      </c>
      <c r="C3" s="334"/>
      <c r="D3" s="333" t="s">
        <v>239</v>
      </c>
      <c r="E3" s="334" t="s">
        <v>240</v>
      </c>
      <c r="F3" s="334" t="s">
        <v>241</v>
      </c>
      <c r="G3" s="334" t="s">
        <v>201</v>
      </c>
      <c r="H3" s="334" t="s">
        <v>202</v>
      </c>
      <c r="I3" s="334" t="s">
        <v>273</v>
      </c>
      <c r="J3" s="334" t="s">
        <v>275</v>
      </c>
      <c r="K3" s="334" t="s">
        <v>68</v>
      </c>
      <c r="L3" s="334" t="s">
        <v>204</v>
      </c>
      <c r="M3" s="334" t="s">
        <v>205</v>
      </c>
      <c r="N3" s="334"/>
      <c r="O3" s="334" t="s">
        <v>77</v>
      </c>
      <c r="P3" s="334" t="s">
        <v>70</v>
      </c>
      <c r="Q3" s="334" t="s">
        <v>71</v>
      </c>
      <c r="R3" s="334" t="s">
        <v>295</v>
      </c>
      <c r="S3" s="334"/>
      <c r="T3" s="334"/>
      <c r="U3" s="334"/>
      <c r="V3" s="1547"/>
      <c r="W3" s="1548"/>
    </row>
    <row r="4" spans="1:23" s="5" customFormat="1" ht="23.25" customHeight="1" thickBot="1">
      <c r="A4" s="335"/>
      <c r="B4" s="335"/>
      <c r="C4" s="336"/>
      <c r="D4" s="336"/>
      <c r="E4" s="336"/>
      <c r="F4" s="336"/>
      <c r="G4" s="336"/>
      <c r="H4" s="336"/>
      <c r="I4" s="336"/>
      <c r="J4" s="336"/>
      <c r="K4" s="336"/>
      <c r="L4" s="336"/>
      <c r="M4" s="336"/>
      <c r="N4" s="336"/>
      <c r="O4" s="336"/>
      <c r="P4" s="336"/>
      <c r="Q4" s="336"/>
      <c r="R4" s="336"/>
      <c r="S4" s="336"/>
      <c r="T4" s="336"/>
      <c r="U4" s="336"/>
      <c r="V4" s="337"/>
      <c r="W4" s="338"/>
    </row>
    <row r="5" spans="1:23" s="2" customFormat="1" ht="28.8">
      <c r="A5" s="339" t="s">
        <v>330</v>
      </c>
      <c r="B5" s="340" t="s">
        <v>355</v>
      </c>
      <c r="C5" s="343"/>
      <c r="D5" s="342"/>
      <c r="E5" s="342"/>
      <c r="F5" s="341" t="s">
        <v>352</v>
      </c>
      <c r="G5" s="341" t="s">
        <v>352</v>
      </c>
      <c r="H5" s="341" t="s">
        <v>352</v>
      </c>
      <c r="I5" s="342"/>
      <c r="J5" s="342"/>
      <c r="K5" s="342"/>
      <c r="L5" s="342"/>
      <c r="M5" s="342"/>
      <c r="N5" s="354" t="s">
        <v>351</v>
      </c>
      <c r="O5" s="354" t="s">
        <v>351</v>
      </c>
      <c r="P5" s="342"/>
      <c r="Q5" s="342"/>
      <c r="R5" s="342"/>
      <c r="S5" s="342"/>
      <c r="T5" s="342"/>
      <c r="U5" s="343" t="s">
        <v>257</v>
      </c>
      <c r="V5" s="343" t="s">
        <v>257</v>
      </c>
      <c r="W5" s="341" t="s">
        <v>352</v>
      </c>
    </row>
    <row r="6" spans="1:23" s="2" customFormat="1" ht="24.6">
      <c r="A6" s="339"/>
      <c r="B6" s="340" t="s">
        <v>356</v>
      </c>
      <c r="C6" s="347"/>
      <c r="D6" s="344"/>
      <c r="E6" s="344"/>
      <c r="F6" s="347"/>
      <c r="G6" s="345" t="s">
        <v>352</v>
      </c>
      <c r="H6" s="347"/>
      <c r="I6" s="344"/>
      <c r="J6" s="344"/>
      <c r="K6" s="344"/>
      <c r="L6" s="344"/>
      <c r="M6" s="344"/>
      <c r="N6" s="355" t="s">
        <v>351</v>
      </c>
      <c r="O6" s="355" t="s">
        <v>351</v>
      </c>
      <c r="P6" s="344"/>
      <c r="Q6" s="344"/>
      <c r="R6" s="344"/>
      <c r="S6" s="344"/>
      <c r="T6" s="344"/>
      <c r="U6" s="347"/>
      <c r="V6" s="355" t="s">
        <v>351</v>
      </c>
      <c r="W6" s="347"/>
    </row>
    <row r="7" spans="1:23" s="1" customFormat="1" ht="30" customHeight="1">
      <c r="A7" s="340"/>
      <c r="B7" s="340" t="s">
        <v>357</v>
      </c>
      <c r="C7" s="347"/>
      <c r="D7" s="346"/>
      <c r="E7" s="346"/>
      <c r="F7" s="345" t="s">
        <v>352</v>
      </c>
      <c r="G7" s="347"/>
      <c r="H7" s="345" t="s">
        <v>352</v>
      </c>
      <c r="I7" s="346"/>
      <c r="J7" s="346"/>
      <c r="K7" s="346"/>
      <c r="L7" s="346"/>
      <c r="M7" s="346"/>
      <c r="N7" s="355" t="s">
        <v>351</v>
      </c>
      <c r="O7" s="355" t="s">
        <v>351</v>
      </c>
      <c r="P7" s="346"/>
      <c r="Q7" s="346"/>
      <c r="R7" s="346"/>
      <c r="S7" s="346"/>
      <c r="T7" s="346"/>
      <c r="U7" s="347" t="s">
        <v>257</v>
      </c>
      <c r="V7" s="345" t="s">
        <v>352</v>
      </c>
      <c r="W7" s="355" t="s">
        <v>351</v>
      </c>
    </row>
    <row r="8" spans="1:23" s="1" customFormat="1" ht="30" customHeight="1">
      <c r="A8" s="340"/>
      <c r="B8" s="340" t="s">
        <v>358</v>
      </c>
      <c r="C8" s="345" t="s">
        <v>352</v>
      </c>
      <c r="D8" s="346"/>
      <c r="E8" s="346"/>
      <c r="F8" s="347"/>
      <c r="G8" s="347"/>
      <c r="H8" s="347"/>
      <c r="I8" s="346"/>
      <c r="J8" s="346"/>
      <c r="K8" s="346"/>
      <c r="L8" s="346"/>
      <c r="M8" s="346"/>
      <c r="N8" s="345" t="s">
        <v>352</v>
      </c>
      <c r="O8" s="347"/>
      <c r="P8" s="346"/>
      <c r="Q8" s="346"/>
      <c r="R8" s="346"/>
      <c r="S8" s="346"/>
      <c r="T8" s="346"/>
      <c r="U8" s="355" t="s">
        <v>351</v>
      </c>
      <c r="V8" s="355" t="s">
        <v>351</v>
      </c>
      <c r="W8" s="347"/>
    </row>
    <row r="9" spans="1:23" s="1" customFormat="1" ht="30" customHeight="1">
      <c r="A9" s="340"/>
      <c r="B9" s="340" t="s">
        <v>359</v>
      </c>
      <c r="C9" s="345" t="s">
        <v>352</v>
      </c>
      <c r="D9" s="346"/>
      <c r="E9" s="346"/>
      <c r="F9" s="345" t="s">
        <v>352</v>
      </c>
      <c r="G9" s="347"/>
      <c r="H9" s="345" t="s">
        <v>352</v>
      </c>
      <c r="I9" s="346"/>
      <c r="J9" s="346"/>
      <c r="K9" s="346"/>
      <c r="L9" s="346"/>
      <c r="M9" s="346"/>
      <c r="N9" s="355" t="s">
        <v>351</v>
      </c>
      <c r="O9" s="355" t="s">
        <v>351</v>
      </c>
      <c r="P9" s="346"/>
      <c r="Q9" s="346"/>
      <c r="R9" s="346"/>
      <c r="S9" s="346"/>
      <c r="T9" s="346"/>
      <c r="U9" s="347" t="s">
        <v>257</v>
      </c>
      <c r="V9" s="347"/>
      <c r="W9" s="355" t="s">
        <v>351</v>
      </c>
    </row>
    <row r="10" spans="1:23" s="1" customFormat="1" ht="30" customHeight="1">
      <c r="A10" s="340"/>
      <c r="B10" s="348" t="s">
        <v>360</v>
      </c>
      <c r="C10" s="347"/>
      <c r="D10" s="346"/>
      <c r="E10" s="346"/>
      <c r="F10" s="347"/>
      <c r="G10" s="347"/>
      <c r="H10" s="355" t="s">
        <v>351</v>
      </c>
      <c r="I10" s="346"/>
      <c r="J10" s="346"/>
      <c r="K10" s="346"/>
      <c r="L10" s="346"/>
      <c r="M10" s="346"/>
      <c r="N10" s="347"/>
      <c r="O10" s="347"/>
      <c r="P10" s="346"/>
      <c r="Q10" s="346"/>
      <c r="R10" s="346"/>
      <c r="S10" s="346"/>
      <c r="T10" s="346"/>
      <c r="U10" s="347" t="s">
        <v>257</v>
      </c>
      <c r="V10" s="355" t="s">
        <v>351</v>
      </c>
      <c r="W10" s="347"/>
    </row>
    <row r="11" spans="1:23" s="1" customFormat="1" ht="28.8">
      <c r="A11" s="350" t="s">
        <v>429</v>
      </c>
      <c r="B11" s="108" t="s">
        <v>17</v>
      </c>
      <c r="C11" s="355" t="s">
        <v>351</v>
      </c>
      <c r="D11" s="351"/>
      <c r="E11" s="345" t="s">
        <v>352</v>
      </c>
      <c r="F11" s="351"/>
      <c r="G11" s="351"/>
      <c r="H11" s="351"/>
      <c r="I11" s="351"/>
      <c r="J11" s="351"/>
      <c r="K11" s="351"/>
      <c r="L11" s="347"/>
      <c r="M11" s="347"/>
      <c r="N11" s="355" t="s">
        <v>351</v>
      </c>
      <c r="O11" s="351"/>
      <c r="P11" s="355" t="s">
        <v>351</v>
      </c>
      <c r="Q11" s="345" t="s">
        <v>352</v>
      </c>
      <c r="R11" s="345" t="s">
        <v>352</v>
      </c>
      <c r="S11" s="347"/>
      <c r="T11" s="355" t="s">
        <v>351</v>
      </c>
      <c r="U11" s="351"/>
      <c r="V11" s="355" t="s">
        <v>351</v>
      </c>
      <c r="W11" s="347"/>
    </row>
    <row r="12" spans="1:23" s="1" customFormat="1" ht="30" customHeight="1">
      <c r="A12" s="340"/>
      <c r="B12" s="340" t="s">
        <v>361</v>
      </c>
      <c r="C12" s="347"/>
      <c r="D12" s="351"/>
      <c r="E12" s="345" t="s">
        <v>352</v>
      </c>
      <c r="F12" s="351"/>
      <c r="G12" s="351"/>
      <c r="H12" s="351"/>
      <c r="I12" s="351"/>
      <c r="J12" s="351"/>
      <c r="K12" s="351"/>
      <c r="L12" s="347"/>
      <c r="M12" s="347"/>
      <c r="N12" s="351"/>
      <c r="O12" s="351"/>
      <c r="P12" s="351"/>
      <c r="Q12" s="351"/>
      <c r="R12" s="351"/>
      <c r="S12" s="351"/>
      <c r="T12" s="351"/>
      <c r="U12" s="351"/>
      <c r="V12" s="355" t="s">
        <v>351</v>
      </c>
      <c r="W12" s="347"/>
    </row>
    <row r="13" spans="1:23" s="1" customFormat="1" ht="30" customHeight="1">
      <c r="A13" s="340"/>
      <c r="B13" s="340" t="s">
        <v>362</v>
      </c>
      <c r="C13" s="347"/>
      <c r="D13" s="351"/>
      <c r="E13" s="345" t="s">
        <v>352</v>
      </c>
      <c r="F13" s="351"/>
      <c r="G13" s="351"/>
      <c r="H13" s="351"/>
      <c r="I13" s="351"/>
      <c r="J13" s="351"/>
      <c r="K13" s="351"/>
      <c r="L13" s="347"/>
      <c r="M13" s="345" t="s">
        <v>352</v>
      </c>
      <c r="N13" s="351"/>
      <c r="O13" s="351"/>
      <c r="P13" s="351"/>
      <c r="Q13" s="351"/>
      <c r="R13" s="351"/>
      <c r="S13" s="351"/>
      <c r="T13" s="351"/>
      <c r="U13" s="351"/>
      <c r="V13" s="347"/>
      <c r="W13" s="347"/>
    </row>
    <row r="14" spans="1:23" s="1" customFormat="1" ht="30" customHeight="1">
      <c r="A14" s="352"/>
      <c r="B14" s="340" t="s">
        <v>363</v>
      </c>
      <c r="C14" s="345" t="s">
        <v>352</v>
      </c>
      <c r="D14" s="351"/>
      <c r="E14" s="351"/>
      <c r="F14" s="345" t="s">
        <v>352</v>
      </c>
      <c r="G14" s="351"/>
      <c r="H14" s="351"/>
      <c r="I14" s="351"/>
      <c r="J14" s="351"/>
      <c r="K14" s="351"/>
      <c r="L14" s="345" t="s">
        <v>352</v>
      </c>
      <c r="M14" s="345" t="s">
        <v>352</v>
      </c>
      <c r="N14" s="351"/>
      <c r="O14" s="351"/>
      <c r="P14" s="351"/>
      <c r="Q14" s="351"/>
      <c r="R14" s="351"/>
      <c r="S14" s="351"/>
      <c r="T14" s="351"/>
      <c r="U14" s="351"/>
      <c r="V14" s="345" t="s">
        <v>352</v>
      </c>
      <c r="W14" s="345" t="s">
        <v>352</v>
      </c>
    </row>
    <row r="15" spans="1:23" s="1" customFormat="1" ht="30" customHeight="1">
      <c r="A15" s="340"/>
      <c r="B15" s="340" t="s">
        <v>364</v>
      </c>
      <c r="C15" s="345" t="s">
        <v>352</v>
      </c>
      <c r="D15" s="351"/>
      <c r="E15" s="347"/>
      <c r="F15" s="351"/>
      <c r="G15" s="351"/>
      <c r="H15" s="351"/>
      <c r="I15" s="351"/>
      <c r="J15" s="351"/>
      <c r="K15" s="351"/>
      <c r="L15" s="345" t="s">
        <v>352</v>
      </c>
      <c r="M15" s="345" t="s">
        <v>352</v>
      </c>
      <c r="N15" s="351"/>
      <c r="O15" s="351"/>
      <c r="P15" s="351"/>
      <c r="Q15" s="351"/>
      <c r="R15" s="351"/>
      <c r="S15" s="351"/>
      <c r="T15" s="351"/>
      <c r="U15" s="351"/>
      <c r="V15" s="355" t="s">
        <v>351</v>
      </c>
      <c r="W15" s="345" t="s">
        <v>352</v>
      </c>
    </row>
    <row r="16" spans="1:23" s="1" customFormat="1" ht="30" customHeight="1">
      <c r="A16" s="340"/>
      <c r="B16" s="340" t="s">
        <v>365</v>
      </c>
      <c r="C16" s="345" t="s">
        <v>352</v>
      </c>
      <c r="D16" s="351"/>
      <c r="E16" s="345" t="s">
        <v>352</v>
      </c>
      <c r="F16" s="351"/>
      <c r="G16" s="351"/>
      <c r="H16" s="351"/>
      <c r="I16" s="351"/>
      <c r="J16" s="351"/>
      <c r="K16" s="351"/>
      <c r="L16" s="347"/>
      <c r="M16" s="347"/>
      <c r="N16" s="351"/>
      <c r="O16" s="351"/>
      <c r="P16" s="351"/>
      <c r="Q16" s="351"/>
      <c r="R16" s="351"/>
      <c r="S16" s="351"/>
      <c r="T16" s="351"/>
      <c r="U16" s="351"/>
      <c r="V16" s="347"/>
      <c r="W16" s="345" t="s">
        <v>352</v>
      </c>
    </row>
    <row r="17" spans="1:23" s="1" customFormat="1" ht="30" customHeight="1">
      <c r="A17" s="352"/>
      <c r="B17" s="340" t="s">
        <v>366</v>
      </c>
      <c r="C17" s="355" t="s">
        <v>351</v>
      </c>
      <c r="D17" s="351"/>
      <c r="E17" s="345" t="s">
        <v>352</v>
      </c>
      <c r="F17" s="351"/>
      <c r="G17" s="351"/>
      <c r="H17" s="351"/>
      <c r="I17" s="351"/>
      <c r="J17" s="351"/>
      <c r="K17" s="351"/>
      <c r="L17" s="347"/>
      <c r="M17" s="345" t="s">
        <v>352</v>
      </c>
      <c r="N17" s="351"/>
      <c r="O17" s="351"/>
      <c r="P17" s="351"/>
      <c r="Q17" s="351"/>
      <c r="R17" s="351"/>
      <c r="S17" s="351"/>
      <c r="T17" s="351"/>
      <c r="U17" s="351"/>
      <c r="V17" s="347"/>
      <c r="W17" s="347"/>
    </row>
    <row r="18" spans="1:23" s="1" customFormat="1" ht="30" customHeight="1">
      <c r="A18" s="352"/>
      <c r="B18" s="348" t="s">
        <v>360</v>
      </c>
      <c r="C18" s="347"/>
      <c r="D18" s="351"/>
      <c r="E18" s="347"/>
      <c r="F18" s="351"/>
      <c r="G18" s="351"/>
      <c r="H18" s="351"/>
      <c r="I18" s="351"/>
      <c r="J18" s="351"/>
      <c r="K18" s="351"/>
      <c r="L18" s="347" t="s">
        <v>257</v>
      </c>
      <c r="M18" s="347" t="s">
        <v>257</v>
      </c>
      <c r="N18" s="351"/>
      <c r="O18" s="351"/>
      <c r="P18" s="351"/>
      <c r="Q18" s="351"/>
      <c r="R18" s="351"/>
      <c r="S18" s="351"/>
      <c r="T18" s="351"/>
      <c r="U18" s="351"/>
      <c r="V18" s="355" t="s">
        <v>351</v>
      </c>
      <c r="W18" s="347"/>
    </row>
    <row r="19" spans="1:23" s="1" customFormat="1" ht="30" customHeight="1">
      <c r="A19" s="350" t="s">
        <v>380</v>
      </c>
      <c r="B19" s="108" t="s">
        <v>17</v>
      </c>
      <c r="C19" s="361" t="s">
        <v>351</v>
      </c>
      <c r="D19" s="362"/>
      <c r="E19" s="362"/>
      <c r="F19" s="362"/>
      <c r="G19" s="362"/>
      <c r="H19" s="362"/>
      <c r="I19" s="345" t="s">
        <v>352</v>
      </c>
      <c r="J19" s="345" t="s">
        <v>352</v>
      </c>
      <c r="K19" s="364"/>
      <c r="L19" s="362"/>
      <c r="M19" s="362"/>
      <c r="N19" s="361" t="s">
        <v>351</v>
      </c>
      <c r="O19" s="362"/>
      <c r="P19" s="362"/>
      <c r="Q19" s="362"/>
      <c r="R19" s="361" t="s">
        <v>351</v>
      </c>
      <c r="S19" s="364"/>
      <c r="T19" s="361" t="s">
        <v>351</v>
      </c>
      <c r="U19" s="362"/>
      <c r="V19" s="361" t="s">
        <v>351</v>
      </c>
      <c r="W19" s="364"/>
    </row>
    <row r="20" spans="1:23" s="1" customFormat="1" ht="30" customHeight="1">
      <c r="A20" s="339"/>
      <c r="B20" s="340" t="s">
        <v>361</v>
      </c>
      <c r="C20" s="364"/>
      <c r="D20" s="362"/>
      <c r="E20" s="362"/>
      <c r="F20" s="362"/>
      <c r="G20" s="362"/>
      <c r="H20" s="362"/>
      <c r="I20" s="345" t="s">
        <v>352</v>
      </c>
      <c r="J20" s="345" t="s">
        <v>352</v>
      </c>
      <c r="K20" s="364"/>
      <c r="L20" s="362"/>
      <c r="M20" s="362"/>
      <c r="N20" s="362"/>
      <c r="O20" s="362"/>
      <c r="P20" s="362"/>
      <c r="Q20" s="362"/>
      <c r="R20" s="362"/>
      <c r="S20" s="362"/>
      <c r="T20" s="362"/>
      <c r="U20" s="362"/>
      <c r="V20" s="361" t="s">
        <v>351</v>
      </c>
      <c r="W20" s="364"/>
    </row>
    <row r="21" spans="1:23" s="1" customFormat="1" ht="30" customHeight="1">
      <c r="A21" s="339"/>
      <c r="B21" s="340" t="s">
        <v>362</v>
      </c>
      <c r="C21" s="361" t="s">
        <v>351</v>
      </c>
      <c r="D21" s="362"/>
      <c r="E21" s="362"/>
      <c r="F21" s="362"/>
      <c r="G21" s="362"/>
      <c r="H21" s="362"/>
      <c r="I21" s="345" t="s">
        <v>352</v>
      </c>
      <c r="J21" s="345" t="s">
        <v>352</v>
      </c>
      <c r="K21" s="364"/>
      <c r="L21" s="362"/>
      <c r="M21" s="362"/>
      <c r="N21" s="362"/>
      <c r="O21" s="362"/>
      <c r="P21" s="362"/>
      <c r="Q21" s="362"/>
      <c r="R21" s="362"/>
      <c r="S21" s="362"/>
      <c r="T21" s="362"/>
      <c r="U21" s="362"/>
      <c r="V21" s="364"/>
      <c r="W21" s="364"/>
    </row>
    <row r="22" spans="1:23" s="1" customFormat="1" ht="30" customHeight="1">
      <c r="A22" s="340"/>
      <c r="B22" s="340" t="s">
        <v>358</v>
      </c>
      <c r="C22" s="363" t="s">
        <v>352</v>
      </c>
      <c r="D22" s="362"/>
      <c r="E22" s="362"/>
      <c r="F22" s="362"/>
      <c r="G22" s="362"/>
      <c r="H22" s="362"/>
      <c r="I22" s="364"/>
      <c r="J22" s="345" t="s">
        <v>352</v>
      </c>
      <c r="K22" s="363" t="s">
        <v>352</v>
      </c>
      <c r="L22" s="362"/>
      <c r="M22" s="362"/>
      <c r="N22" s="362"/>
      <c r="O22" s="362"/>
      <c r="P22" s="362"/>
      <c r="Q22" s="362"/>
      <c r="R22" s="362"/>
      <c r="S22" s="362"/>
      <c r="T22" s="362"/>
      <c r="U22" s="362"/>
      <c r="V22" s="361" t="s">
        <v>351</v>
      </c>
      <c r="W22" s="363" t="s">
        <v>352</v>
      </c>
    </row>
    <row r="23" spans="1:23" s="1" customFormat="1" ht="30" customHeight="1">
      <c r="A23" s="340"/>
      <c r="B23" s="340" t="s">
        <v>365</v>
      </c>
      <c r="C23" s="363" t="s">
        <v>352</v>
      </c>
      <c r="D23" s="362"/>
      <c r="E23" s="362"/>
      <c r="F23" s="362"/>
      <c r="G23" s="362"/>
      <c r="H23" s="362"/>
      <c r="I23" s="345" t="s">
        <v>352</v>
      </c>
      <c r="J23" s="345" t="s">
        <v>352</v>
      </c>
      <c r="K23" s="363" t="s">
        <v>352</v>
      </c>
      <c r="L23" s="362"/>
      <c r="M23" s="362"/>
      <c r="N23" s="362"/>
      <c r="O23" s="362"/>
      <c r="P23" s="362"/>
      <c r="Q23" s="362"/>
      <c r="R23" s="362"/>
      <c r="S23" s="362"/>
      <c r="T23" s="362"/>
      <c r="U23" s="362"/>
      <c r="V23" s="361" t="s">
        <v>351</v>
      </c>
      <c r="W23" s="363" t="s">
        <v>352</v>
      </c>
    </row>
    <row r="24" spans="1:23" s="1" customFormat="1" ht="30" customHeight="1">
      <c r="A24" s="340"/>
      <c r="B24" s="340" t="s">
        <v>366</v>
      </c>
      <c r="C24" s="364"/>
      <c r="D24" s="362"/>
      <c r="E24" s="362"/>
      <c r="F24" s="362"/>
      <c r="G24" s="362"/>
      <c r="H24" s="362"/>
      <c r="I24" s="345" t="s">
        <v>352</v>
      </c>
      <c r="J24" s="345" t="s">
        <v>352</v>
      </c>
      <c r="K24" s="363" t="s">
        <v>352</v>
      </c>
      <c r="L24" s="362"/>
      <c r="M24" s="362"/>
      <c r="N24" s="362"/>
      <c r="O24" s="362"/>
      <c r="P24" s="362"/>
      <c r="Q24" s="362"/>
      <c r="R24" s="362"/>
      <c r="S24" s="362"/>
      <c r="T24" s="362"/>
      <c r="U24" s="362"/>
      <c r="V24" s="364"/>
      <c r="W24" s="363" t="s">
        <v>352</v>
      </c>
    </row>
    <row r="25" spans="1:23" s="1" customFormat="1" ht="30" customHeight="1">
      <c r="A25" s="340"/>
      <c r="B25" s="340" t="s">
        <v>367</v>
      </c>
      <c r="C25" s="363" t="s">
        <v>352</v>
      </c>
      <c r="D25" s="365"/>
      <c r="E25" s="365"/>
      <c r="F25" s="362"/>
      <c r="G25" s="362"/>
      <c r="H25" s="362"/>
      <c r="I25" s="345" t="s">
        <v>352</v>
      </c>
      <c r="J25" s="345" t="s">
        <v>352</v>
      </c>
      <c r="K25" s="363" t="s">
        <v>352</v>
      </c>
      <c r="L25" s="362"/>
      <c r="M25" s="362"/>
      <c r="N25" s="362"/>
      <c r="O25" s="362"/>
      <c r="P25" s="362"/>
      <c r="Q25" s="362"/>
      <c r="R25" s="362"/>
      <c r="S25" s="362"/>
      <c r="T25" s="362"/>
      <c r="U25" s="362"/>
      <c r="V25" s="363" t="s">
        <v>352</v>
      </c>
      <c r="W25" s="363" t="s">
        <v>352</v>
      </c>
    </row>
    <row r="26" spans="1:23" s="1" customFormat="1" ht="30" customHeight="1">
      <c r="A26" s="348"/>
      <c r="B26" s="348" t="s">
        <v>360</v>
      </c>
      <c r="C26" s="366"/>
      <c r="D26" s="367"/>
      <c r="E26" s="367"/>
      <c r="F26" s="368"/>
      <c r="G26" s="368"/>
      <c r="H26" s="368"/>
      <c r="I26" s="366"/>
      <c r="J26" s="366"/>
      <c r="K26" s="366" t="s">
        <v>257</v>
      </c>
      <c r="L26" s="368"/>
      <c r="M26" s="368"/>
      <c r="N26" s="368"/>
      <c r="O26" s="368"/>
      <c r="P26" s="368"/>
      <c r="Q26" s="368"/>
      <c r="R26" s="368"/>
      <c r="S26" s="368"/>
      <c r="T26" s="368"/>
      <c r="U26" s="368"/>
      <c r="V26" s="369" t="s">
        <v>351</v>
      </c>
      <c r="W26" s="366"/>
    </row>
    <row r="27" spans="3:23">
      <c r="C27" s="50"/>
      <c r="D27" s="50"/>
      <c r="E27" s="50"/>
      <c r="F27" s="50"/>
      <c r="G27" s="50"/>
      <c r="H27" s="50"/>
      <c r="I27" s="50"/>
      <c r="J27" s="50"/>
      <c r="K27" s="50"/>
      <c r="L27" s="50"/>
      <c r="M27" s="50"/>
      <c r="N27" s="50"/>
      <c r="O27" s="50"/>
      <c r="P27" s="50"/>
      <c r="Q27" s="50"/>
      <c r="R27" s="50"/>
      <c r="S27" s="50"/>
      <c r="T27" s="50"/>
      <c r="U27" s="50"/>
      <c r="V27" s="50"/>
      <c r="W27" s="50"/>
    </row>
  </sheetData>
  <mergeCells count="10">
    <mergeCell ref="T2:T3"/>
    <mergeCell ref="U2:U3"/>
    <mergeCell ref="V2:V3"/>
    <mergeCell ref="W2:W3"/>
    <mergeCell ref="C2:C3"/>
    <mergeCell ref="D2:J2"/>
    <mergeCell ref="K2:M2"/>
    <mergeCell ref="N2:N3"/>
    <mergeCell ref="O2:R2"/>
    <mergeCell ref="S2:S3"/>
  </mergeCells>
  <pageMargins left="0.7" right="0.7" top="0.75" bottom="0.75" header="0.3" footer="0.3"/>
  <pageSetup paperSize="8" scale="86" orientation="landscape"/>
  <headerFooter scaleWithDoc="1" alignWithMargins="0" differentFirst="0" differentOddEven="0"/>
  <extLst/>
</worksheet>
</file>

<file path=xl/worksheets/sheet2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Z38"/>
  <sheetViews>
    <sheetView topLeftCell="A1" view="normal" workbookViewId="0">
      <pane xSplit="2" ySplit="4" topLeftCell="C5" activePane="bottomRight" state="frozen"/>
      <selection pane="bottomRight" activeCell="A1" sqref="A1:X38"/>
    </sheetView>
  </sheetViews>
  <sheetFormatPr defaultRowHeight="14.4"/>
  <cols>
    <col min="1" max="2" width="24.375" customWidth="1"/>
    <col min="4" max="4" width="0" hidden="1" customWidth="1"/>
    <col min="6" max="7" width="9.125" customWidth="1"/>
    <col min="9" max="11" width="0" hidden="1" customWidth="1"/>
    <col min="12" max="13" width="10.625" customWidth="1"/>
    <col min="16" max="20" width="0" hidden="1" customWidth="1"/>
  </cols>
  <sheetData>
    <row r="1" spans="1:24" s="1" customFormat="1" ht="31.5" customHeight="1">
      <c r="A1" s="329" t="s">
        <v>530</v>
      </c>
      <c r="B1" s="330"/>
      <c r="C1" s="330"/>
      <c r="D1" s="330"/>
      <c r="E1" s="330"/>
      <c r="F1" s="330"/>
      <c r="G1" s="330"/>
      <c r="H1" s="330"/>
      <c r="I1" s="330"/>
      <c r="J1" s="330"/>
      <c r="K1" s="330"/>
      <c r="L1" s="330"/>
      <c r="M1" s="330"/>
      <c r="N1" s="330"/>
      <c r="O1" s="330"/>
      <c r="P1" s="330"/>
      <c r="Q1" s="330"/>
      <c r="R1" s="330"/>
      <c r="S1" s="330"/>
      <c r="T1" s="330"/>
      <c r="U1" s="330"/>
      <c r="V1" s="330"/>
      <c r="W1" s="330"/>
      <c r="X1" s="331"/>
    </row>
    <row r="2" spans="1:24" s="1" customFormat="1" ht="31.5" customHeight="1">
      <c r="A2" s="329"/>
      <c r="B2" s="330"/>
      <c r="C2" s="334" t="s">
        <v>67</v>
      </c>
      <c r="D2" s="1549" t="s">
        <v>242</v>
      </c>
      <c r="E2" s="1550"/>
      <c r="F2" s="1550"/>
      <c r="G2" s="1550"/>
      <c r="H2" s="1550"/>
      <c r="I2" s="1550"/>
      <c r="J2" s="1551"/>
      <c r="K2" s="1549" t="s">
        <v>243</v>
      </c>
      <c r="L2" s="1550"/>
      <c r="M2" s="1551"/>
      <c r="N2" s="334" t="s">
        <v>354</v>
      </c>
      <c r="O2" s="1552" t="s">
        <v>244</v>
      </c>
      <c r="P2" s="1553"/>
      <c r="Q2" s="1553"/>
      <c r="R2" s="1554"/>
      <c r="S2" s="334" t="s">
        <v>72</v>
      </c>
      <c r="T2" s="334" t="s">
        <v>73</v>
      </c>
      <c r="U2" s="334"/>
      <c r="V2" s="334" t="s">
        <v>78</v>
      </c>
      <c r="W2" s="1547" t="s">
        <v>80</v>
      </c>
      <c r="X2" s="1548" t="s">
        <v>256</v>
      </c>
    </row>
    <row r="3" spans="1:24" s="11" customFormat="1" ht="95.25" customHeight="1" thickBot="1">
      <c r="A3" s="332" t="s">
        <v>37</v>
      </c>
      <c r="B3" s="332" t="s">
        <v>8</v>
      </c>
      <c r="C3" s="334"/>
      <c r="D3" s="333" t="s">
        <v>239</v>
      </c>
      <c r="E3" s="334" t="s">
        <v>240</v>
      </c>
      <c r="F3" s="334" t="s">
        <v>241</v>
      </c>
      <c r="G3" s="334" t="s">
        <v>201</v>
      </c>
      <c r="H3" s="334" t="s">
        <v>202</v>
      </c>
      <c r="I3" s="334" t="s">
        <v>503</v>
      </c>
      <c r="J3" s="334" t="s">
        <v>504</v>
      </c>
      <c r="K3" s="334" t="s">
        <v>68</v>
      </c>
      <c r="L3" s="334" t="s">
        <v>204</v>
      </c>
      <c r="M3" s="334" t="s">
        <v>205</v>
      </c>
      <c r="N3" s="334"/>
      <c r="O3" s="334" t="s">
        <v>77</v>
      </c>
      <c r="P3" s="334" t="s">
        <v>70</v>
      </c>
      <c r="Q3" s="334" t="s">
        <v>71</v>
      </c>
      <c r="R3" s="334" t="s">
        <v>295</v>
      </c>
      <c r="S3" s="334"/>
      <c r="T3" s="334"/>
      <c r="U3" s="334" t="s">
        <v>580</v>
      </c>
      <c r="V3" s="334"/>
      <c r="W3" s="1547"/>
      <c r="X3" s="1548"/>
    </row>
    <row r="4" spans="1:24" s="5" customFormat="1" ht="23.25" customHeight="1" hidden="1" thickBot="1">
      <c r="A4" s="335"/>
      <c r="B4" s="335"/>
      <c r="C4" s="336"/>
      <c r="D4" s="336"/>
      <c r="E4" s="336"/>
      <c r="F4" s="336"/>
      <c r="G4" s="336"/>
      <c r="H4" s="336"/>
      <c r="I4" s="336"/>
      <c r="J4" s="336"/>
      <c r="K4" s="336"/>
      <c r="L4" s="336"/>
      <c r="M4" s="336"/>
      <c r="N4" s="336"/>
      <c r="O4" s="336"/>
      <c r="P4" s="336"/>
      <c r="Q4" s="336"/>
      <c r="R4" s="336"/>
      <c r="S4" s="336"/>
      <c r="T4" s="336"/>
      <c r="U4" s="336"/>
      <c r="V4" s="336"/>
      <c r="W4" s="337"/>
      <c r="X4" s="338"/>
    </row>
    <row r="5" spans="1:24" s="1" customFormat="1" hidden="1">
      <c r="A5" s="608"/>
      <c r="B5" s="806" t="s">
        <v>17</v>
      </c>
      <c r="C5" s="807" t="s">
        <v>351</v>
      </c>
      <c r="D5" s="808"/>
      <c r="E5" s="610" t="s">
        <v>352</v>
      </c>
      <c r="F5" s="808"/>
      <c r="G5" s="808"/>
      <c r="H5" s="808"/>
      <c r="I5" s="808"/>
      <c r="J5" s="808"/>
      <c r="K5" s="808"/>
      <c r="L5" s="612"/>
      <c r="M5" s="612"/>
      <c r="N5" s="807" t="s">
        <v>351</v>
      </c>
      <c r="O5" s="808"/>
      <c r="P5" s="807" t="s">
        <v>351</v>
      </c>
      <c r="Q5" s="610" t="s">
        <v>352</v>
      </c>
      <c r="R5" s="808"/>
      <c r="S5" s="612"/>
      <c r="T5" s="807" t="s">
        <v>351</v>
      </c>
      <c r="U5" s="808"/>
      <c r="V5" s="808"/>
      <c r="W5" s="809" t="s">
        <v>351</v>
      </c>
      <c r="X5" s="810"/>
    </row>
    <row r="6" spans="1:24" s="1" customFormat="1" ht="30" customHeight="1" hidden="1">
      <c r="A6" s="584"/>
      <c r="B6" s="618" t="s">
        <v>361</v>
      </c>
      <c r="C6" s="585"/>
      <c r="D6" s="602"/>
      <c r="E6" s="583" t="s">
        <v>352</v>
      </c>
      <c r="F6" s="602"/>
      <c r="G6" s="602"/>
      <c r="H6" s="602"/>
      <c r="I6" s="602"/>
      <c r="J6" s="602"/>
      <c r="K6" s="602"/>
      <c r="L6" s="585"/>
      <c r="M6" s="585"/>
      <c r="N6" s="602"/>
      <c r="O6" s="602"/>
      <c r="P6" s="602"/>
      <c r="Q6" s="602"/>
      <c r="R6" s="602"/>
      <c r="S6" s="602"/>
      <c r="T6" s="602"/>
      <c r="U6" s="602"/>
      <c r="V6" s="602"/>
      <c r="W6" s="594" t="s">
        <v>351</v>
      </c>
      <c r="X6" s="603"/>
    </row>
    <row r="7" spans="1:24" s="1" customFormat="1" ht="30" customHeight="1" hidden="1" thickBot="1">
      <c r="A7" s="811"/>
      <c r="B7" s="812" t="s">
        <v>362</v>
      </c>
      <c r="C7" s="813"/>
      <c r="D7" s="814"/>
      <c r="E7" s="815" t="s">
        <v>352</v>
      </c>
      <c r="F7" s="814"/>
      <c r="G7" s="814"/>
      <c r="H7" s="814"/>
      <c r="I7" s="814"/>
      <c r="J7" s="814"/>
      <c r="K7" s="814"/>
      <c r="L7" s="813"/>
      <c r="M7" s="815" t="s">
        <v>352</v>
      </c>
      <c r="N7" s="814"/>
      <c r="O7" s="814"/>
      <c r="P7" s="814"/>
      <c r="Q7" s="814"/>
      <c r="R7" s="814"/>
      <c r="S7" s="814"/>
      <c r="T7" s="814"/>
      <c r="U7" s="814"/>
      <c r="V7" s="814"/>
      <c r="W7" s="816" t="s">
        <v>351</v>
      </c>
      <c r="X7" s="817"/>
    </row>
    <row r="8" spans="1:24" s="1" customFormat="1" ht="30" customHeight="1">
      <c r="A8" s="707" t="s">
        <v>526</v>
      </c>
      <c r="B8" s="818" t="s">
        <v>363</v>
      </c>
      <c r="C8" s="610" t="s">
        <v>352</v>
      </c>
      <c r="D8" s="808"/>
      <c r="E8" s="610" t="s">
        <v>352</v>
      </c>
      <c r="F8" s="808"/>
      <c r="G8" s="808"/>
      <c r="H8" s="808"/>
      <c r="I8" s="808"/>
      <c r="J8" s="808"/>
      <c r="K8" s="808"/>
      <c r="L8" s="612"/>
      <c r="M8" s="610" t="s">
        <v>352</v>
      </c>
      <c r="N8" s="808"/>
      <c r="O8" s="808"/>
      <c r="P8" s="808"/>
      <c r="Q8" s="808"/>
      <c r="R8" s="808"/>
      <c r="S8" s="808"/>
      <c r="T8" s="808"/>
      <c r="U8" s="808"/>
      <c r="V8" s="808"/>
      <c r="W8" s="612"/>
      <c r="X8" s="819"/>
    </row>
    <row r="9" spans="1:24" s="1" customFormat="1" ht="30" customHeight="1" hidden="1">
      <c r="A9" s="702"/>
      <c r="B9" s="820" t="s">
        <v>364</v>
      </c>
      <c r="C9" s="585"/>
      <c r="D9" s="602"/>
      <c r="E9" s="583" t="s">
        <v>352</v>
      </c>
      <c r="F9" s="602"/>
      <c r="G9" s="602"/>
      <c r="H9" s="602"/>
      <c r="I9" s="602"/>
      <c r="J9" s="602"/>
      <c r="K9" s="602"/>
      <c r="L9" s="583" t="s">
        <v>352</v>
      </c>
      <c r="M9" s="583" t="s">
        <v>352</v>
      </c>
      <c r="N9" s="602"/>
      <c r="O9" s="602"/>
      <c r="P9" s="602"/>
      <c r="Q9" s="602"/>
      <c r="R9" s="602"/>
      <c r="S9" s="602"/>
      <c r="T9" s="602"/>
      <c r="U9" s="602"/>
      <c r="V9" s="602"/>
      <c r="W9" s="821" t="s">
        <v>351</v>
      </c>
      <c r="X9" s="822" t="s">
        <v>352</v>
      </c>
    </row>
    <row r="10" spans="1:24" s="1" customFormat="1" ht="30" customHeight="1">
      <c r="A10" s="702"/>
      <c r="B10" s="820" t="s">
        <v>365</v>
      </c>
      <c r="C10" s="583" t="s">
        <v>352</v>
      </c>
      <c r="D10" s="602"/>
      <c r="E10" s="583" t="s">
        <v>352</v>
      </c>
      <c r="F10" s="602"/>
      <c r="G10" s="602"/>
      <c r="H10" s="602"/>
      <c r="I10" s="602"/>
      <c r="J10" s="602"/>
      <c r="K10" s="602"/>
      <c r="L10" s="585"/>
      <c r="M10" s="583" t="s">
        <v>352</v>
      </c>
      <c r="N10" s="602"/>
      <c r="O10" s="602"/>
      <c r="P10" s="602"/>
      <c r="Q10" s="602"/>
      <c r="R10" s="602"/>
      <c r="S10" s="602"/>
      <c r="T10" s="602"/>
      <c r="U10" s="602"/>
      <c r="V10" s="602"/>
      <c r="W10" s="585"/>
      <c r="X10" s="822" t="s">
        <v>352</v>
      </c>
    </row>
    <row r="11" spans="1:24" s="1" customFormat="1" ht="30" customHeight="1">
      <c r="A11" s="705"/>
      <c r="B11" s="820" t="s">
        <v>366</v>
      </c>
      <c r="C11" s="585"/>
      <c r="D11" s="602"/>
      <c r="E11" s="583" t="s">
        <v>352</v>
      </c>
      <c r="F11" s="602"/>
      <c r="G11" s="602"/>
      <c r="H11" s="602"/>
      <c r="I11" s="602"/>
      <c r="J11" s="602"/>
      <c r="K11" s="602"/>
      <c r="L11" s="585"/>
      <c r="M11" s="583" t="s">
        <v>352</v>
      </c>
      <c r="N11" s="602"/>
      <c r="O11" s="602"/>
      <c r="P11" s="602"/>
      <c r="Q11" s="602"/>
      <c r="R11" s="602"/>
      <c r="S11" s="602"/>
      <c r="T11" s="602"/>
      <c r="U11" s="602"/>
      <c r="V11" s="602"/>
      <c r="W11" s="585"/>
      <c r="X11" s="780"/>
    </row>
    <row r="12" spans="1:24" s="1" customFormat="1" ht="30" customHeight="1">
      <c r="A12" s="706"/>
      <c r="B12" s="823" t="s">
        <v>360</v>
      </c>
      <c r="C12" s="592"/>
      <c r="D12" s="606"/>
      <c r="E12" s="592"/>
      <c r="F12" s="606"/>
      <c r="G12" s="606"/>
      <c r="H12" s="606"/>
      <c r="I12" s="606"/>
      <c r="J12" s="606"/>
      <c r="K12" s="606"/>
      <c r="L12" s="592" t="s">
        <v>257</v>
      </c>
      <c r="M12" s="585" t="s">
        <v>257</v>
      </c>
      <c r="N12" s="606"/>
      <c r="O12" s="606"/>
      <c r="P12" s="606"/>
      <c r="Q12" s="606"/>
      <c r="R12" s="606"/>
      <c r="S12" s="606"/>
      <c r="T12" s="606"/>
      <c r="U12" s="606"/>
      <c r="V12" s="606"/>
      <c r="W12" s="589"/>
      <c r="X12" s="783"/>
    </row>
    <row r="13" spans="1:24" s="2" customFormat="1" ht="24.6" hidden="1">
      <c r="A13" s="824"/>
      <c r="B13" s="825" t="s">
        <v>355</v>
      </c>
      <c r="C13" s="349"/>
      <c r="D13" s="803"/>
      <c r="E13" s="804"/>
      <c r="F13" s="805" t="s">
        <v>352</v>
      </c>
      <c r="G13" s="805" t="s">
        <v>352</v>
      </c>
      <c r="H13" s="805" t="s">
        <v>352</v>
      </c>
      <c r="I13" s="804"/>
      <c r="J13" s="804"/>
      <c r="K13" s="804"/>
      <c r="L13" s="804"/>
      <c r="M13" s="615"/>
      <c r="N13" s="349"/>
      <c r="O13" s="349"/>
      <c r="P13" s="804"/>
      <c r="Q13" s="804"/>
      <c r="R13" s="804"/>
      <c r="S13" s="804"/>
      <c r="T13" s="804"/>
      <c r="U13" s="349" t="s">
        <v>257</v>
      </c>
      <c r="V13" s="805" t="s">
        <v>352</v>
      </c>
      <c r="W13" s="349" t="s">
        <v>257</v>
      </c>
      <c r="X13" s="826" t="s">
        <v>352</v>
      </c>
    </row>
    <row r="14" spans="1:24" s="2" customFormat="1" ht="24.6" hidden="1">
      <c r="A14" s="699"/>
      <c r="B14" s="700" t="s">
        <v>356</v>
      </c>
      <c r="C14" s="585"/>
      <c r="D14" s="770"/>
      <c r="E14" s="615"/>
      <c r="F14" s="583" t="s">
        <v>352</v>
      </c>
      <c r="G14" s="583" t="s">
        <v>352</v>
      </c>
      <c r="H14" s="583" t="s">
        <v>352</v>
      </c>
      <c r="I14" s="615"/>
      <c r="J14" s="615"/>
      <c r="K14" s="615"/>
      <c r="L14" s="615"/>
      <c r="M14" s="827"/>
      <c r="N14" s="585"/>
      <c r="O14" s="585"/>
      <c r="P14" s="615"/>
      <c r="Q14" s="615"/>
      <c r="R14" s="615"/>
      <c r="S14" s="615"/>
      <c r="T14" s="615"/>
      <c r="U14" s="585"/>
      <c r="V14" s="583" t="s">
        <v>352</v>
      </c>
      <c r="W14" s="585"/>
      <c r="X14" s="780"/>
    </row>
    <row r="15" spans="1:24" s="1" customFormat="1" ht="30" customHeight="1">
      <c r="A15" s="824" t="s">
        <v>585</v>
      </c>
      <c r="B15" s="700" t="s">
        <v>357</v>
      </c>
      <c r="C15" s="585"/>
      <c r="D15" s="771"/>
      <c r="E15" s="616"/>
      <c r="F15" s="583" t="s">
        <v>352</v>
      </c>
      <c r="G15" s="583" t="s">
        <v>352</v>
      </c>
      <c r="H15" s="583" t="s">
        <v>352</v>
      </c>
      <c r="I15" s="616"/>
      <c r="J15" s="616"/>
      <c r="K15" s="616"/>
      <c r="L15" s="616"/>
      <c r="M15" s="828"/>
      <c r="N15" s="773" t="s">
        <v>351</v>
      </c>
      <c r="O15" s="773" t="s">
        <v>351</v>
      </c>
      <c r="P15" s="616"/>
      <c r="Q15" s="616"/>
      <c r="R15" s="616"/>
      <c r="S15" s="616"/>
      <c r="T15" s="616"/>
      <c r="U15" s="585"/>
      <c r="V15" s="585"/>
      <c r="W15" s="585"/>
      <c r="X15" s="780"/>
    </row>
    <row r="16" spans="1:24" s="1" customFormat="1" ht="30" customHeight="1" hidden="1">
      <c r="A16" s="702"/>
      <c r="B16" s="700" t="s">
        <v>358</v>
      </c>
      <c r="C16" s="585"/>
      <c r="D16" s="771"/>
      <c r="E16" s="616"/>
      <c r="F16" s="585"/>
      <c r="G16" s="583" t="s">
        <v>352</v>
      </c>
      <c r="H16" s="585"/>
      <c r="I16" s="616"/>
      <c r="J16" s="616"/>
      <c r="K16" s="616"/>
      <c r="L16" s="616"/>
      <c r="M16" s="616"/>
      <c r="N16" s="585"/>
      <c r="O16" s="585"/>
      <c r="P16" s="616"/>
      <c r="Q16" s="616"/>
      <c r="R16" s="616"/>
      <c r="S16" s="616"/>
      <c r="T16" s="616"/>
      <c r="U16" s="585"/>
      <c r="V16" s="585"/>
      <c r="W16" s="773" t="s">
        <v>351</v>
      </c>
      <c r="X16" s="780"/>
    </row>
    <row r="17" spans="1:24" s="1" customFormat="1" ht="30" customHeight="1">
      <c r="A17" s="702"/>
      <c r="B17" s="700" t="s">
        <v>359</v>
      </c>
      <c r="C17" s="583" t="s">
        <v>352</v>
      </c>
      <c r="D17" s="771"/>
      <c r="E17" s="616"/>
      <c r="F17" s="583" t="s">
        <v>352</v>
      </c>
      <c r="G17" s="583" t="s">
        <v>352</v>
      </c>
      <c r="H17" s="583" t="s">
        <v>352</v>
      </c>
      <c r="I17" s="616"/>
      <c r="J17" s="616"/>
      <c r="K17" s="616"/>
      <c r="L17" s="616"/>
      <c r="M17" s="616"/>
      <c r="N17" s="773" t="s">
        <v>351</v>
      </c>
      <c r="O17" s="773" t="s">
        <v>351</v>
      </c>
      <c r="P17" s="616"/>
      <c r="Q17" s="616"/>
      <c r="R17" s="616"/>
      <c r="S17" s="616"/>
      <c r="T17" s="616"/>
      <c r="U17" s="585"/>
      <c r="V17" s="583" t="s">
        <v>352</v>
      </c>
      <c r="W17" s="585"/>
      <c r="X17" s="780"/>
    </row>
    <row r="18" spans="1:24" s="1" customFormat="1" ht="30" customHeight="1">
      <c r="A18" s="703"/>
      <c r="B18" s="704" t="s">
        <v>360</v>
      </c>
      <c r="C18" s="592"/>
      <c r="D18" s="772"/>
      <c r="E18" s="617"/>
      <c r="F18" s="592"/>
      <c r="G18" s="776" t="s">
        <v>351</v>
      </c>
      <c r="H18" s="776" t="s">
        <v>351</v>
      </c>
      <c r="I18" s="617"/>
      <c r="J18" s="617"/>
      <c r="K18" s="617"/>
      <c r="L18" s="617"/>
      <c r="M18" s="617"/>
      <c r="N18" s="592"/>
      <c r="O18" s="776" t="s">
        <v>351</v>
      </c>
      <c r="P18" s="617"/>
      <c r="Q18" s="617"/>
      <c r="R18" s="617"/>
      <c r="S18" s="617"/>
      <c r="T18" s="617"/>
      <c r="U18" s="592"/>
      <c r="V18" s="592"/>
      <c r="W18" s="592"/>
      <c r="X18" s="783"/>
    </row>
    <row r="19" spans="1:24" s="1" customFormat="1" ht="30" customHeight="1" hidden="1">
      <c r="A19" s="572" t="s">
        <v>502</v>
      </c>
      <c r="B19" s="573" t="s">
        <v>17</v>
      </c>
      <c r="C19" s="574" t="s">
        <v>351</v>
      </c>
      <c r="D19" s="575"/>
      <c r="E19" s="575"/>
      <c r="F19" s="575"/>
      <c r="G19" s="575"/>
      <c r="H19" s="575"/>
      <c r="I19" s="576" t="s">
        <v>352</v>
      </c>
      <c r="J19" s="576" t="s">
        <v>352</v>
      </c>
      <c r="K19" s="577"/>
      <c r="L19" s="575"/>
      <c r="M19" s="575"/>
      <c r="N19" s="574" t="s">
        <v>351</v>
      </c>
      <c r="O19" s="578"/>
      <c r="P19" s="578"/>
      <c r="Q19" s="578"/>
      <c r="R19" s="574" t="s">
        <v>351</v>
      </c>
      <c r="S19" s="577"/>
      <c r="T19" s="574" t="s">
        <v>351</v>
      </c>
      <c r="U19" s="575"/>
      <c r="V19" s="575"/>
      <c r="W19" s="593" t="s">
        <v>351</v>
      </c>
      <c r="X19" s="596"/>
    </row>
    <row r="20" spans="1:24" s="1" customFormat="1" ht="30" customHeight="1" hidden="1">
      <c r="A20" s="579"/>
      <c r="B20" s="580" t="s">
        <v>361</v>
      </c>
      <c r="C20" s="583" t="s">
        <v>352</v>
      </c>
      <c r="D20" s="582"/>
      <c r="E20" s="582"/>
      <c r="F20" s="582"/>
      <c r="G20" s="582"/>
      <c r="H20" s="582"/>
      <c r="I20" s="583" t="s">
        <v>352</v>
      </c>
      <c r="J20" s="583" t="s">
        <v>352</v>
      </c>
      <c r="K20" s="581"/>
      <c r="L20" s="582"/>
      <c r="M20" s="582"/>
      <c r="N20" s="582"/>
      <c r="O20" s="582"/>
      <c r="P20" s="582"/>
      <c r="Q20" s="582"/>
      <c r="R20" s="582"/>
      <c r="S20" s="582"/>
      <c r="T20" s="582"/>
      <c r="U20" s="582"/>
      <c r="V20" s="582"/>
      <c r="W20" s="594" t="s">
        <v>351</v>
      </c>
      <c r="X20" s="598" t="s">
        <v>352</v>
      </c>
    </row>
    <row r="21" spans="1:24" s="1" customFormat="1" ht="30" customHeight="1" hidden="1">
      <c r="A21" s="579"/>
      <c r="B21" s="580" t="s">
        <v>362</v>
      </c>
      <c r="C21" s="581"/>
      <c r="D21" s="582"/>
      <c r="E21" s="582"/>
      <c r="F21" s="582"/>
      <c r="G21" s="582"/>
      <c r="H21" s="582"/>
      <c r="I21" s="583" t="s">
        <v>352</v>
      </c>
      <c r="J21" s="583" t="s">
        <v>352</v>
      </c>
      <c r="K21" s="581"/>
      <c r="L21" s="582"/>
      <c r="M21" s="582"/>
      <c r="N21" s="582"/>
      <c r="O21" s="582"/>
      <c r="P21" s="582"/>
      <c r="Q21" s="582"/>
      <c r="R21" s="582"/>
      <c r="S21" s="582"/>
      <c r="T21" s="582"/>
      <c r="U21" s="582"/>
      <c r="V21" s="582"/>
      <c r="W21" s="594" t="s">
        <v>351</v>
      </c>
      <c r="X21" s="597"/>
    </row>
    <row r="22" spans="1:24" s="1" customFormat="1" ht="30" customHeight="1" hidden="1">
      <c r="A22" s="584"/>
      <c r="B22" s="580" t="s">
        <v>358</v>
      </c>
      <c r="C22" s="583" t="s">
        <v>352</v>
      </c>
      <c r="D22" s="582"/>
      <c r="E22" s="582"/>
      <c r="F22" s="582"/>
      <c r="G22" s="582"/>
      <c r="H22" s="582"/>
      <c r="I22" s="583" t="s">
        <v>352</v>
      </c>
      <c r="J22" s="583" t="s">
        <v>352</v>
      </c>
      <c r="K22" s="583" t="s">
        <v>352</v>
      </c>
      <c r="L22" s="582"/>
      <c r="M22" s="582"/>
      <c r="N22" s="582"/>
      <c r="O22" s="582"/>
      <c r="P22" s="582"/>
      <c r="Q22" s="582"/>
      <c r="R22" s="582"/>
      <c r="S22" s="582"/>
      <c r="T22" s="582"/>
      <c r="U22" s="582"/>
      <c r="V22" s="582"/>
      <c r="W22" s="594" t="s">
        <v>351</v>
      </c>
      <c r="X22" s="598" t="s">
        <v>352</v>
      </c>
    </row>
    <row r="23" spans="1:24" s="1" customFormat="1" ht="30" customHeight="1" hidden="1">
      <c r="A23" s="584"/>
      <c r="B23" s="580" t="s">
        <v>365</v>
      </c>
      <c r="C23" s="583" t="s">
        <v>352</v>
      </c>
      <c r="D23" s="582"/>
      <c r="E23" s="582"/>
      <c r="F23" s="582"/>
      <c r="G23" s="582"/>
      <c r="H23" s="582"/>
      <c r="I23" s="583" t="s">
        <v>352</v>
      </c>
      <c r="J23" s="583" t="s">
        <v>352</v>
      </c>
      <c r="K23" s="583" t="s">
        <v>352</v>
      </c>
      <c r="L23" s="582"/>
      <c r="M23" s="582"/>
      <c r="N23" s="582"/>
      <c r="O23" s="582"/>
      <c r="P23" s="582"/>
      <c r="Q23" s="582"/>
      <c r="R23" s="582"/>
      <c r="S23" s="582"/>
      <c r="T23" s="582"/>
      <c r="U23" s="582"/>
      <c r="V23" s="582"/>
      <c r="W23" s="595"/>
      <c r="X23" s="598" t="s">
        <v>352</v>
      </c>
    </row>
    <row r="24" spans="1:24" s="1" customFormat="1" ht="30" customHeight="1" hidden="1">
      <c r="A24" s="584"/>
      <c r="B24" s="580" t="s">
        <v>366</v>
      </c>
      <c r="C24" s="585"/>
      <c r="D24" s="582"/>
      <c r="E24" s="582"/>
      <c r="F24" s="582"/>
      <c r="G24" s="582"/>
      <c r="H24" s="582"/>
      <c r="I24" s="583" t="s">
        <v>352</v>
      </c>
      <c r="J24" s="583" t="s">
        <v>352</v>
      </c>
      <c r="K24" s="583" t="s">
        <v>352</v>
      </c>
      <c r="L24" s="582"/>
      <c r="M24" s="582"/>
      <c r="N24" s="582"/>
      <c r="O24" s="582"/>
      <c r="P24" s="582"/>
      <c r="Q24" s="582"/>
      <c r="R24" s="582"/>
      <c r="S24" s="582"/>
      <c r="T24" s="582"/>
      <c r="U24" s="582"/>
      <c r="V24" s="582"/>
      <c r="W24" s="595"/>
      <c r="X24" s="597"/>
    </row>
    <row r="25" spans="1:24" s="1" customFormat="1" ht="30" customHeight="1" hidden="1">
      <c r="A25" s="584"/>
      <c r="B25" s="580" t="s">
        <v>367</v>
      </c>
      <c r="C25" s="583" t="s">
        <v>352</v>
      </c>
      <c r="D25" s="586"/>
      <c r="E25" s="586"/>
      <c r="F25" s="582"/>
      <c r="G25" s="582"/>
      <c r="H25" s="582"/>
      <c r="I25" s="583" t="s">
        <v>352</v>
      </c>
      <c r="J25" s="583" t="s">
        <v>352</v>
      </c>
      <c r="K25" s="583" t="s">
        <v>352</v>
      </c>
      <c r="L25" s="582"/>
      <c r="M25" s="582"/>
      <c r="N25" s="582"/>
      <c r="O25" s="582"/>
      <c r="P25" s="582"/>
      <c r="Q25" s="582"/>
      <c r="R25" s="582"/>
      <c r="S25" s="582"/>
      <c r="T25" s="582"/>
      <c r="U25" s="582"/>
      <c r="V25" s="582"/>
      <c r="W25" s="595"/>
      <c r="X25" s="660" t="s">
        <v>352</v>
      </c>
    </row>
    <row r="26" spans="1:24" s="1" customFormat="1" ht="30" customHeight="1" hidden="1">
      <c r="A26" s="587"/>
      <c r="B26" s="588" t="s">
        <v>360</v>
      </c>
      <c r="C26" s="589"/>
      <c r="D26" s="590"/>
      <c r="E26" s="590"/>
      <c r="F26" s="591"/>
      <c r="G26" s="591"/>
      <c r="H26" s="591"/>
      <c r="I26" s="589"/>
      <c r="J26" s="589"/>
      <c r="K26" s="592" t="s">
        <v>257</v>
      </c>
      <c r="L26" s="591"/>
      <c r="M26" s="591"/>
      <c r="N26" s="591"/>
      <c r="O26" s="591"/>
      <c r="P26" s="591"/>
      <c r="Q26" s="591"/>
      <c r="R26" s="591"/>
      <c r="S26" s="591"/>
      <c r="T26" s="591"/>
      <c r="U26" s="591"/>
      <c r="V26" s="591"/>
      <c r="W26" s="589"/>
      <c r="X26" s="599"/>
    </row>
    <row r="27" spans="3:24" hidden="1">
      <c r="C27" s="50"/>
      <c r="D27" s="50"/>
      <c r="E27" s="50"/>
      <c r="F27" s="50"/>
      <c r="G27" s="50"/>
      <c r="H27" s="50"/>
      <c r="I27" s="50"/>
      <c r="J27" s="50"/>
      <c r="K27" s="50"/>
      <c r="L27" s="50"/>
      <c r="M27" s="50"/>
      <c r="N27" s="50"/>
      <c r="O27" s="50"/>
      <c r="P27" s="50"/>
      <c r="Q27" s="50"/>
      <c r="R27" s="50"/>
      <c r="S27" s="50"/>
      <c r="T27" s="50"/>
      <c r="U27" s="50"/>
      <c r="V27" s="50"/>
      <c r="W27" s="50"/>
      <c r="X27" s="50"/>
    </row>
    <row r="28" spans="2:26" hidden="1">
      <c r="B28" s="340" t="s">
        <v>368</v>
      </c>
      <c r="C28" s="370">
        <v>8</v>
      </c>
      <c r="D28" s="370"/>
      <c r="E28" s="370">
        <v>5</v>
      </c>
      <c r="F28" s="370">
        <v>3</v>
      </c>
      <c r="G28" s="370">
        <v>2</v>
      </c>
      <c r="H28" s="370">
        <v>3</v>
      </c>
      <c r="I28" s="370">
        <v>4</v>
      </c>
      <c r="J28" s="370">
        <v>5</v>
      </c>
      <c r="K28" s="370">
        <v>4</v>
      </c>
      <c r="L28" s="370">
        <v>2</v>
      </c>
      <c r="M28" s="370">
        <v>4</v>
      </c>
      <c r="N28" s="370">
        <v>1</v>
      </c>
      <c r="O28" s="370">
        <v>0</v>
      </c>
      <c r="P28" s="370">
        <v>0</v>
      </c>
      <c r="Q28" s="370">
        <v>1</v>
      </c>
      <c r="R28" s="370">
        <v>1</v>
      </c>
      <c r="S28" s="370">
        <v>0</v>
      </c>
      <c r="T28" s="370">
        <v>0</v>
      </c>
      <c r="U28" s="370"/>
      <c r="V28" s="370">
        <v>0</v>
      </c>
      <c r="W28" s="370">
        <v>3</v>
      </c>
      <c r="X28" s="370">
        <v>8</v>
      </c>
      <c r="Y28" s="371"/>
      <c r="Z28" s="370">
        <f>SUM(C28:X28)</f>
        <v>54</v>
      </c>
    </row>
    <row r="29" spans="2:26" hidden="1">
      <c r="B29" s="340" t="s">
        <v>369</v>
      </c>
      <c r="C29" s="370">
        <v>4</v>
      </c>
      <c r="D29" s="370"/>
      <c r="E29" s="370">
        <v>1</v>
      </c>
      <c r="F29" s="370">
        <v>0</v>
      </c>
      <c r="G29" s="370">
        <v>0</v>
      </c>
      <c r="H29" s="370">
        <v>1</v>
      </c>
      <c r="I29" s="370">
        <v>0</v>
      </c>
      <c r="J29" s="370">
        <v>1</v>
      </c>
      <c r="K29" s="370">
        <v>0</v>
      </c>
      <c r="L29" s="370">
        <v>0</v>
      </c>
      <c r="M29" s="370">
        <v>0</v>
      </c>
      <c r="N29" s="370">
        <v>6</v>
      </c>
      <c r="O29" s="370">
        <v>4</v>
      </c>
      <c r="P29" s="370">
        <v>1</v>
      </c>
      <c r="Q29" s="370">
        <v>0</v>
      </c>
      <c r="R29" s="370">
        <v>1</v>
      </c>
      <c r="S29" s="370">
        <v>0</v>
      </c>
      <c r="T29" s="370">
        <v>2</v>
      </c>
      <c r="U29" s="370"/>
      <c r="V29" s="370">
        <v>1</v>
      </c>
      <c r="W29" s="370">
        <v>12</v>
      </c>
      <c r="X29" s="370">
        <v>2</v>
      </c>
      <c r="Y29" s="371"/>
      <c r="Z29" s="370">
        <f>SUM(C29:X29)</f>
        <v>36</v>
      </c>
    </row>
    <row r="30" spans="3:26" hidden="1">
      <c r="C30" s="372">
        <f>SUM(C28:C29)</f>
        <v>12</v>
      </c>
      <c r="D30" s="372">
        <f>SUM(D28:D29)</f>
        <v>0</v>
      </c>
      <c r="E30" s="372">
        <f>SUM(E28:E29)</f>
        <v>6</v>
      </c>
      <c r="F30" s="372">
        <f>SUM(F28:F29)</f>
        <v>3</v>
      </c>
      <c r="G30" s="372">
        <f>SUM(G28:G29)</f>
        <v>2</v>
      </c>
      <c r="H30" s="372">
        <f>SUM(H28:H29)</f>
        <v>4</v>
      </c>
      <c r="I30" s="372">
        <f>SUM(I28:I29)</f>
        <v>4</v>
      </c>
      <c r="J30" s="372">
        <f>SUM(J28:J29)</f>
        <v>6</v>
      </c>
      <c r="K30" s="372">
        <f>SUM(K28:K29)</f>
        <v>4</v>
      </c>
      <c r="L30" s="372">
        <f>SUM(L28:L29)</f>
        <v>2</v>
      </c>
      <c r="M30" s="372">
        <f>SUM(M28:M29)</f>
        <v>4</v>
      </c>
      <c r="N30" s="372">
        <f>SUM(N28:N29)</f>
        <v>7</v>
      </c>
      <c r="O30" s="372">
        <f>SUM(O28:O29)</f>
        <v>4</v>
      </c>
      <c r="P30" s="372">
        <f>SUM(P28:P29)</f>
        <v>1</v>
      </c>
      <c r="Q30" s="372">
        <f>SUM(Q28:Q29)</f>
        <v>1</v>
      </c>
      <c r="R30" s="372">
        <f>SUM(R28:R29)</f>
        <v>2</v>
      </c>
      <c r="S30" s="372">
        <f>SUM(S28:S29)</f>
        <v>0</v>
      </c>
      <c r="T30" s="372">
        <f>SUM(T28:T29)</f>
        <v>2</v>
      </c>
      <c r="U30" s="372"/>
      <c r="V30" s="372">
        <f>SUM(V28:V29)</f>
        <v>1</v>
      </c>
      <c r="W30" s="372">
        <f>SUM(W28:W29)</f>
        <v>15</v>
      </c>
      <c r="X30" s="372">
        <f>SUM(X28:X29)</f>
        <v>10</v>
      </c>
      <c r="Y30" s="371"/>
      <c r="Z30" s="370">
        <f>SUM(C30:X30)</f>
        <v>90</v>
      </c>
    </row>
    <row r="31" spans="3:26" hidden="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row>
    <row r="32" spans="2:26" hidden="1">
      <c r="B32" t="s">
        <v>2</v>
      </c>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row>
    <row r="33" spans="2:26" hidden="1">
      <c r="B33" s="340" t="s">
        <v>368</v>
      </c>
      <c r="C33" s="370">
        <v>3</v>
      </c>
      <c r="D33" s="370"/>
      <c r="E33" s="370">
        <v>0</v>
      </c>
      <c r="F33" s="370">
        <v>0</v>
      </c>
      <c r="G33" s="370">
        <v>0</v>
      </c>
      <c r="H33" s="370">
        <v>0</v>
      </c>
      <c r="I33" s="370">
        <v>0</v>
      </c>
      <c r="J33" s="370">
        <v>1</v>
      </c>
      <c r="K33" s="370">
        <v>1</v>
      </c>
      <c r="L33" s="370">
        <v>1</v>
      </c>
      <c r="M33" s="370">
        <v>1</v>
      </c>
      <c r="N33" s="370">
        <v>1</v>
      </c>
      <c r="O33" s="370">
        <v>0</v>
      </c>
      <c r="P33" s="370">
        <v>0</v>
      </c>
      <c r="Q33" s="370">
        <v>0</v>
      </c>
      <c r="R33" s="370">
        <v>0</v>
      </c>
      <c r="S33" s="370">
        <v>0</v>
      </c>
      <c r="T33" s="370">
        <v>0</v>
      </c>
      <c r="U33" s="370"/>
      <c r="V33" s="370">
        <v>0</v>
      </c>
      <c r="W33" s="370">
        <v>0</v>
      </c>
      <c r="X33" s="370">
        <v>2</v>
      </c>
      <c r="Y33" s="371"/>
      <c r="Z33" s="370">
        <f>SUM(C33:X33)</f>
        <v>10</v>
      </c>
    </row>
    <row r="34" spans="2:26" hidden="1">
      <c r="B34" s="340" t="s">
        <v>369</v>
      </c>
      <c r="C34" s="370">
        <v>0</v>
      </c>
      <c r="D34" s="370"/>
      <c r="E34" s="370">
        <v>0</v>
      </c>
      <c r="F34" s="370">
        <v>0</v>
      </c>
      <c r="G34" s="370">
        <v>0</v>
      </c>
      <c r="H34" s="370">
        <v>0</v>
      </c>
      <c r="I34" s="370">
        <v>0</v>
      </c>
      <c r="J34" s="370">
        <v>0</v>
      </c>
      <c r="K34" s="370">
        <v>0</v>
      </c>
      <c r="L34" s="370">
        <v>0</v>
      </c>
      <c r="M34" s="370">
        <v>0</v>
      </c>
      <c r="N34" s="370">
        <v>0</v>
      </c>
      <c r="O34" s="370">
        <v>0</v>
      </c>
      <c r="P34" s="370">
        <v>0</v>
      </c>
      <c r="Q34" s="370">
        <v>0</v>
      </c>
      <c r="R34" s="370">
        <v>0</v>
      </c>
      <c r="S34" s="370">
        <v>0</v>
      </c>
      <c r="T34" s="370">
        <v>0</v>
      </c>
      <c r="U34" s="370"/>
      <c r="V34" s="370">
        <v>1</v>
      </c>
      <c r="W34" s="370">
        <v>3</v>
      </c>
      <c r="X34" s="370">
        <v>0</v>
      </c>
      <c r="Y34" s="371"/>
      <c r="Z34" s="370">
        <f>SUM(C34:X34)</f>
        <v>4</v>
      </c>
    </row>
    <row r="35" spans="3:26" hidden="1">
      <c r="C35" s="372">
        <f>SUM(C33:C34)</f>
        <v>3</v>
      </c>
      <c r="D35" s="372">
        <f>SUM(D33:D34)</f>
        <v>0</v>
      </c>
      <c r="E35" s="372">
        <f>SUM(E33:E34)</f>
        <v>0</v>
      </c>
      <c r="F35" s="372">
        <f>SUM(F33:F34)</f>
        <v>0</v>
      </c>
      <c r="G35" s="372">
        <f>SUM(G33:G34)</f>
        <v>0</v>
      </c>
      <c r="H35" s="372">
        <f>SUM(H33:H34)</f>
        <v>0</v>
      </c>
      <c r="I35" s="372">
        <f>SUM(I33:I34)</f>
        <v>0</v>
      </c>
      <c r="J35" s="372">
        <f>SUM(J33:J34)</f>
        <v>1</v>
      </c>
      <c r="K35" s="372">
        <f>SUM(K33:K34)</f>
        <v>1</v>
      </c>
      <c r="L35" s="372">
        <f>SUM(L33:L34)</f>
        <v>1</v>
      </c>
      <c r="M35" s="372">
        <f>SUM(M33:M34)</f>
        <v>1</v>
      </c>
      <c r="N35" s="372">
        <f>SUM(N33:N34)</f>
        <v>1</v>
      </c>
      <c r="O35" s="372">
        <f>SUM(O33:O34)</f>
        <v>0</v>
      </c>
      <c r="P35" s="372">
        <f>SUM(P33:P34)</f>
        <v>0</v>
      </c>
      <c r="Q35" s="372">
        <f>SUM(Q33:Q34)</f>
        <v>0</v>
      </c>
      <c r="R35" s="372">
        <f>SUM(R33:R34)</f>
        <v>0</v>
      </c>
      <c r="S35" s="372">
        <f>SUM(S33:S34)</f>
        <v>0</v>
      </c>
      <c r="T35" s="372">
        <f>SUM(T33:T34)</f>
        <v>0</v>
      </c>
      <c r="U35" s="372"/>
      <c r="V35" s="372">
        <f>SUM(V33:V34)</f>
        <v>1</v>
      </c>
      <c r="W35" s="372">
        <f>SUM(W33:W34)</f>
        <v>3</v>
      </c>
      <c r="X35" s="372">
        <f>SUM(X33:X34)</f>
        <v>2</v>
      </c>
      <c r="Y35" s="371"/>
      <c r="Z35" s="370">
        <f>SUM(C35:X35)</f>
        <v>14</v>
      </c>
    </row>
    <row r="36" spans="3:3">
      <c r="C36" s="50" t="s">
        <v>435</v>
      </c>
    </row>
    <row r="37" spans="3:5">
      <c r="C37" s="355" t="s">
        <v>351</v>
      </c>
      <c r="E37" t="s">
        <v>433</v>
      </c>
    </row>
    <row r="38" spans="3:5">
      <c r="C38" s="345" t="s">
        <v>352</v>
      </c>
      <c r="E38" t="s">
        <v>434</v>
      </c>
    </row>
  </sheetData>
  <mergeCells count="10">
    <mergeCell ref="T2:T3"/>
    <mergeCell ref="V2:V3"/>
    <mergeCell ref="W2:W3"/>
    <mergeCell ref="X2:X3"/>
    <mergeCell ref="C2:C3"/>
    <mergeCell ref="D2:J2"/>
    <mergeCell ref="K2:M2"/>
    <mergeCell ref="N2:N3"/>
    <mergeCell ref="O2:R2"/>
    <mergeCell ref="S2:S3"/>
  </mergeCells>
  <pageMargins left="0.7" right="0.7" top="0.75" bottom="0.75" header="0.3" footer="0.3"/>
  <pageSetup paperSize="8" scale="86" orientation="landscape"/>
  <headerFooter scaleWithDoc="1" alignWithMargins="0" differentFirst="0" differentOddEven="0"/>
  <extLst/>
</worksheet>
</file>

<file path=xl/worksheets/sheet2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Z33"/>
  <sheetViews>
    <sheetView topLeftCell="A1" view="normal" workbookViewId="0">
      <pane xSplit="2" ySplit="4" topLeftCell="C5" activePane="bottomRight" state="frozen"/>
      <selection pane="bottomRight" activeCell="A5" sqref="A5"/>
    </sheetView>
  </sheetViews>
  <sheetFormatPr defaultRowHeight="14.4"/>
  <cols>
    <col min="1" max="2" width="24.375" customWidth="1"/>
    <col min="4" max="4" width="0" hidden="1" customWidth="1"/>
    <col min="6" max="7" width="9.125" customWidth="1"/>
    <col min="9" max="11" width="0" hidden="1" customWidth="1"/>
    <col min="12" max="13" width="10.625" customWidth="1"/>
    <col min="16" max="20" width="0" hidden="1" customWidth="1"/>
  </cols>
  <sheetData>
    <row r="1" spans="1:24" s="1" customFormat="1" ht="31.5" customHeight="1">
      <c r="A1" s="864" t="s">
        <v>530</v>
      </c>
      <c r="B1" s="518"/>
      <c r="C1" s="518"/>
      <c r="D1" s="518"/>
      <c r="E1" s="518"/>
      <c r="F1" s="518"/>
      <c r="G1" s="518"/>
      <c r="H1" s="518"/>
      <c r="I1" s="518"/>
      <c r="J1" s="518"/>
      <c r="K1" s="518"/>
      <c r="L1" s="518"/>
      <c r="M1" s="518"/>
      <c r="N1" s="518"/>
      <c r="O1" s="518"/>
      <c r="P1" s="518"/>
      <c r="Q1" s="518"/>
      <c r="R1" s="518"/>
      <c r="S1" s="518"/>
      <c r="T1" s="518"/>
      <c r="U1" s="518"/>
      <c r="V1" s="518"/>
      <c r="W1" s="518"/>
      <c r="X1" s="865"/>
    </row>
    <row r="2" spans="1:24" s="1" customFormat="1" ht="31.5" customHeight="1">
      <c r="A2" s="475"/>
      <c r="B2" s="330"/>
      <c r="C2" s="334" t="s">
        <v>67</v>
      </c>
      <c r="D2" s="1549" t="s">
        <v>242</v>
      </c>
      <c r="E2" s="1550"/>
      <c r="F2" s="1550"/>
      <c r="G2" s="1550"/>
      <c r="H2" s="1550"/>
      <c r="I2" s="1550"/>
      <c r="J2" s="1551"/>
      <c r="K2" s="1549" t="s">
        <v>243</v>
      </c>
      <c r="L2" s="1550"/>
      <c r="M2" s="1551"/>
      <c r="N2" s="334" t="s">
        <v>354</v>
      </c>
      <c r="O2" s="1552" t="s">
        <v>244</v>
      </c>
      <c r="P2" s="1553"/>
      <c r="Q2" s="1553"/>
      <c r="R2" s="1554"/>
      <c r="S2" s="334" t="s">
        <v>72</v>
      </c>
      <c r="T2" s="334" t="s">
        <v>73</v>
      </c>
      <c r="U2" s="334"/>
      <c r="V2" s="334" t="s">
        <v>78</v>
      </c>
      <c r="W2" s="1547" t="s">
        <v>80</v>
      </c>
      <c r="X2" s="1548" t="s">
        <v>256</v>
      </c>
    </row>
    <row r="3" spans="1:24" s="11" customFormat="1" ht="95.25" customHeight="1">
      <c r="A3" s="476" t="s">
        <v>37</v>
      </c>
      <c r="B3" s="332" t="s">
        <v>8</v>
      </c>
      <c r="C3" s="334"/>
      <c r="D3" s="333" t="s">
        <v>239</v>
      </c>
      <c r="E3" s="334" t="s">
        <v>240</v>
      </c>
      <c r="F3" s="334" t="s">
        <v>241</v>
      </c>
      <c r="G3" s="334" t="s">
        <v>201</v>
      </c>
      <c r="H3" s="334" t="s">
        <v>202</v>
      </c>
      <c r="I3" s="334" t="s">
        <v>503</v>
      </c>
      <c r="J3" s="334" t="s">
        <v>504</v>
      </c>
      <c r="K3" s="334" t="s">
        <v>68</v>
      </c>
      <c r="L3" s="334" t="s">
        <v>204</v>
      </c>
      <c r="M3" s="334" t="s">
        <v>205</v>
      </c>
      <c r="N3" s="334"/>
      <c r="O3" s="334" t="s">
        <v>77</v>
      </c>
      <c r="P3" s="334" t="s">
        <v>70</v>
      </c>
      <c r="Q3" s="334" t="s">
        <v>71</v>
      </c>
      <c r="R3" s="334" t="s">
        <v>295</v>
      </c>
      <c r="S3" s="334"/>
      <c r="T3" s="334"/>
      <c r="U3" s="334" t="s">
        <v>580</v>
      </c>
      <c r="V3" s="334"/>
      <c r="W3" s="1547"/>
      <c r="X3" s="1548"/>
    </row>
    <row r="4" spans="1:24" s="5" customFormat="1" ht="23.25" customHeight="1" thickBot="1">
      <c r="A4" s="477"/>
      <c r="B4" s="335"/>
      <c r="C4" s="336"/>
      <c r="D4" s="336"/>
      <c r="E4" s="336"/>
      <c r="F4" s="336"/>
      <c r="G4" s="336"/>
      <c r="H4" s="336"/>
      <c r="I4" s="336"/>
      <c r="J4" s="336"/>
      <c r="K4" s="336"/>
      <c r="L4" s="336"/>
      <c r="M4" s="336"/>
      <c r="N4" s="336"/>
      <c r="O4" s="336"/>
      <c r="P4" s="336"/>
      <c r="Q4" s="336"/>
      <c r="R4" s="336"/>
      <c r="S4" s="336"/>
      <c r="T4" s="336"/>
      <c r="U4" s="336"/>
      <c r="V4" s="336"/>
      <c r="W4" s="337"/>
      <c r="X4" s="338"/>
    </row>
    <row r="5" spans="1:24" s="1" customFormat="1" ht="28.8">
      <c r="A5" s="878" t="s">
        <v>526</v>
      </c>
      <c r="B5" s="875" t="s">
        <v>17</v>
      </c>
      <c r="C5" s="807" t="s">
        <v>351</v>
      </c>
      <c r="D5" s="808"/>
      <c r="E5" s="610" t="s">
        <v>352</v>
      </c>
      <c r="F5" s="808"/>
      <c r="G5" s="808"/>
      <c r="H5" s="808"/>
      <c r="I5" s="808"/>
      <c r="J5" s="808"/>
      <c r="K5" s="808"/>
      <c r="L5" s="612"/>
      <c r="M5" s="612"/>
      <c r="N5" s="807" t="s">
        <v>351</v>
      </c>
      <c r="O5" s="808"/>
      <c r="P5" s="807" t="s">
        <v>351</v>
      </c>
      <c r="Q5" s="610" t="s">
        <v>352</v>
      </c>
      <c r="R5" s="808"/>
      <c r="S5" s="612"/>
      <c r="T5" s="807" t="s">
        <v>351</v>
      </c>
      <c r="U5" s="808"/>
      <c r="V5" s="808"/>
      <c r="W5" s="809" t="s">
        <v>351</v>
      </c>
      <c r="X5" s="810"/>
    </row>
    <row r="6" spans="1:24" s="1" customFormat="1" ht="30" customHeight="1">
      <c r="A6" s="879"/>
      <c r="B6" s="700" t="s">
        <v>361</v>
      </c>
      <c r="C6" s="585"/>
      <c r="D6" s="602"/>
      <c r="E6" s="583" t="s">
        <v>352</v>
      </c>
      <c r="F6" s="602"/>
      <c r="G6" s="602"/>
      <c r="H6" s="602"/>
      <c r="I6" s="602"/>
      <c r="J6" s="602"/>
      <c r="K6" s="602"/>
      <c r="L6" s="585"/>
      <c r="M6" s="585"/>
      <c r="N6" s="602"/>
      <c r="O6" s="602"/>
      <c r="P6" s="602"/>
      <c r="Q6" s="602"/>
      <c r="R6" s="602"/>
      <c r="S6" s="602"/>
      <c r="T6" s="602"/>
      <c r="U6" s="602"/>
      <c r="V6" s="602"/>
      <c r="W6" s="594" t="s">
        <v>351</v>
      </c>
      <c r="X6" s="603"/>
    </row>
    <row r="7" spans="1:24" s="1" customFormat="1" ht="30" customHeight="1">
      <c r="A7" s="879"/>
      <c r="B7" s="876" t="s">
        <v>362</v>
      </c>
      <c r="C7" s="813"/>
      <c r="D7" s="814"/>
      <c r="E7" s="815" t="s">
        <v>352</v>
      </c>
      <c r="F7" s="814"/>
      <c r="G7" s="814"/>
      <c r="H7" s="814"/>
      <c r="I7" s="814"/>
      <c r="J7" s="814"/>
      <c r="K7" s="814"/>
      <c r="L7" s="813"/>
      <c r="M7" s="815" t="s">
        <v>352</v>
      </c>
      <c r="N7" s="814"/>
      <c r="O7" s="814"/>
      <c r="P7" s="814"/>
      <c r="Q7" s="814"/>
      <c r="R7" s="814"/>
      <c r="S7" s="814"/>
      <c r="T7" s="814"/>
      <c r="U7" s="814"/>
      <c r="V7" s="814"/>
      <c r="W7" s="816" t="s">
        <v>351</v>
      </c>
      <c r="X7" s="817"/>
    </row>
    <row r="8" spans="1:24" s="1" customFormat="1" ht="30" customHeight="1" hidden="1">
      <c r="A8" s="880" t="s">
        <v>526</v>
      </c>
      <c r="B8" s="818" t="s">
        <v>363</v>
      </c>
      <c r="C8" s="610" t="s">
        <v>352</v>
      </c>
      <c r="D8" s="808"/>
      <c r="E8" s="610" t="s">
        <v>352</v>
      </c>
      <c r="F8" s="808"/>
      <c r="G8" s="808"/>
      <c r="H8" s="808"/>
      <c r="I8" s="808"/>
      <c r="J8" s="808"/>
      <c r="K8" s="808"/>
      <c r="L8" s="612"/>
      <c r="M8" s="610" t="s">
        <v>352</v>
      </c>
      <c r="N8" s="808"/>
      <c r="O8" s="808"/>
      <c r="P8" s="808"/>
      <c r="Q8" s="808"/>
      <c r="R8" s="808"/>
      <c r="S8" s="808"/>
      <c r="T8" s="808"/>
      <c r="U8" s="808"/>
      <c r="V8" s="808"/>
      <c r="W8" s="612"/>
      <c r="X8" s="819"/>
    </row>
    <row r="9" spans="1:24" s="1" customFormat="1" ht="30" customHeight="1">
      <c r="A9" s="881"/>
      <c r="B9" s="820" t="s">
        <v>364</v>
      </c>
      <c r="C9" s="585"/>
      <c r="D9" s="602"/>
      <c r="E9" s="583" t="s">
        <v>352</v>
      </c>
      <c r="F9" s="602"/>
      <c r="G9" s="602"/>
      <c r="H9" s="602"/>
      <c r="I9" s="602"/>
      <c r="J9" s="602"/>
      <c r="K9" s="602"/>
      <c r="L9" s="583" t="s">
        <v>352</v>
      </c>
      <c r="M9" s="583" t="s">
        <v>352</v>
      </c>
      <c r="N9" s="602"/>
      <c r="O9" s="602"/>
      <c r="P9" s="602"/>
      <c r="Q9" s="602"/>
      <c r="R9" s="602"/>
      <c r="S9" s="602"/>
      <c r="T9" s="602"/>
      <c r="U9" s="602"/>
      <c r="V9" s="602"/>
      <c r="W9" s="821" t="s">
        <v>351</v>
      </c>
      <c r="X9" s="822" t="s">
        <v>352</v>
      </c>
    </row>
    <row r="10" spans="1:24" s="1" customFormat="1" ht="30" customHeight="1" hidden="1">
      <c r="A10" s="877"/>
      <c r="B10" s="820" t="s">
        <v>365</v>
      </c>
      <c r="C10" s="583" t="s">
        <v>352</v>
      </c>
      <c r="D10" s="602"/>
      <c r="E10" s="583" t="s">
        <v>352</v>
      </c>
      <c r="F10" s="602"/>
      <c r="G10" s="602"/>
      <c r="H10" s="602"/>
      <c r="I10" s="602"/>
      <c r="J10" s="602"/>
      <c r="K10" s="602"/>
      <c r="L10" s="585"/>
      <c r="M10" s="583" t="s">
        <v>352</v>
      </c>
      <c r="N10" s="602"/>
      <c r="O10" s="602"/>
      <c r="P10" s="602"/>
      <c r="Q10" s="602"/>
      <c r="R10" s="602"/>
      <c r="S10" s="602"/>
      <c r="T10" s="602"/>
      <c r="U10" s="602"/>
      <c r="V10" s="602"/>
      <c r="W10" s="585"/>
      <c r="X10" s="822" t="s">
        <v>352</v>
      </c>
    </row>
    <row r="11" spans="1:24" s="1" customFormat="1" ht="30" customHeight="1" hidden="1">
      <c r="A11" s="705"/>
      <c r="B11" s="820" t="s">
        <v>366</v>
      </c>
      <c r="C11" s="585"/>
      <c r="D11" s="602"/>
      <c r="E11" s="583" t="s">
        <v>352</v>
      </c>
      <c r="F11" s="602"/>
      <c r="G11" s="602"/>
      <c r="H11" s="602"/>
      <c r="I11" s="602"/>
      <c r="J11" s="602"/>
      <c r="K11" s="602"/>
      <c r="L11" s="585"/>
      <c r="M11" s="583" t="s">
        <v>352</v>
      </c>
      <c r="N11" s="602"/>
      <c r="O11" s="602"/>
      <c r="P11" s="602"/>
      <c r="Q11" s="602"/>
      <c r="R11" s="602"/>
      <c r="S11" s="602"/>
      <c r="T11" s="602"/>
      <c r="U11" s="602"/>
      <c r="V11" s="602"/>
      <c r="W11" s="585"/>
      <c r="X11" s="780"/>
    </row>
    <row r="12" spans="1:24" s="1" customFormat="1" ht="30" customHeight="1" hidden="1">
      <c r="A12" s="858"/>
      <c r="B12" s="859" t="s">
        <v>360</v>
      </c>
      <c r="C12" s="813"/>
      <c r="D12" s="814"/>
      <c r="E12" s="813"/>
      <c r="F12" s="814"/>
      <c r="G12" s="814"/>
      <c r="H12" s="814"/>
      <c r="I12" s="814"/>
      <c r="J12" s="814"/>
      <c r="K12" s="814"/>
      <c r="L12" s="813" t="s">
        <v>257</v>
      </c>
      <c r="M12" s="813" t="s">
        <v>257</v>
      </c>
      <c r="N12" s="814"/>
      <c r="O12" s="814"/>
      <c r="P12" s="814"/>
      <c r="Q12" s="814"/>
      <c r="R12" s="814"/>
      <c r="S12" s="814"/>
      <c r="T12" s="814"/>
      <c r="U12" s="814"/>
      <c r="V12" s="814"/>
      <c r="W12" s="860"/>
      <c r="X12" s="861"/>
    </row>
    <row r="13" spans="1:24" s="2" customFormat="1" ht="28.8">
      <c r="A13" s="882" t="s">
        <v>585</v>
      </c>
      <c r="B13" s="862" t="s">
        <v>355</v>
      </c>
      <c r="C13" s="600"/>
      <c r="D13" s="786"/>
      <c r="E13" s="787"/>
      <c r="F13" s="576" t="s">
        <v>352</v>
      </c>
      <c r="G13" s="576" t="s">
        <v>352</v>
      </c>
      <c r="H13" s="576" t="s">
        <v>352</v>
      </c>
      <c r="I13" s="787"/>
      <c r="J13" s="787"/>
      <c r="K13" s="787"/>
      <c r="L13" s="787"/>
      <c r="M13" s="787"/>
      <c r="N13" s="600"/>
      <c r="O13" s="600"/>
      <c r="P13" s="787"/>
      <c r="Q13" s="787"/>
      <c r="R13" s="787"/>
      <c r="S13" s="787"/>
      <c r="T13" s="787"/>
      <c r="U13" s="600" t="s">
        <v>257</v>
      </c>
      <c r="V13" s="576" t="s">
        <v>352</v>
      </c>
      <c r="W13" s="600" t="s">
        <v>257</v>
      </c>
      <c r="X13" s="863" t="s">
        <v>352</v>
      </c>
    </row>
    <row r="14" spans="1:24" s="2" customFormat="1" ht="24.6">
      <c r="A14" s="880"/>
      <c r="B14" s="700" t="s">
        <v>356</v>
      </c>
      <c r="C14" s="585"/>
      <c r="D14" s="770"/>
      <c r="E14" s="615"/>
      <c r="F14" s="583" t="s">
        <v>352</v>
      </c>
      <c r="G14" s="583" t="s">
        <v>352</v>
      </c>
      <c r="H14" s="583" t="s">
        <v>352</v>
      </c>
      <c r="I14" s="615"/>
      <c r="J14" s="615"/>
      <c r="K14" s="615"/>
      <c r="L14" s="615"/>
      <c r="M14" s="827"/>
      <c r="N14" s="585"/>
      <c r="O14" s="585"/>
      <c r="P14" s="615"/>
      <c r="Q14" s="615"/>
      <c r="R14" s="615"/>
      <c r="S14" s="615"/>
      <c r="T14" s="615"/>
      <c r="U14" s="585"/>
      <c r="V14" s="583" t="s">
        <v>352</v>
      </c>
      <c r="W14" s="585"/>
      <c r="X14" s="780"/>
    </row>
    <row r="15" spans="1:24" s="1" customFormat="1" ht="30" customHeight="1" hidden="1">
      <c r="A15" s="880"/>
      <c r="B15" s="700" t="s">
        <v>357</v>
      </c>
      <c r="C15" s="585"/>
      <c r="D15" s="771"/>
      <c r="E15" s="616"/>
      <c r="F15" s="583" t="s">
        <v>352</v>
      </c>
      <c r="G15" s="583" t="s">
        <v>352</v>
      </c>
      <c r="H15" s="583" t="s">
        <v>352</v>
      </c>
      <c r="I15" s="616"/>
      <c r="J15" s="616"/>
      <c r="K15" s="616"/>
      <c r="L15" s="616"/>
      <c r="M15" s="828"/>
      <c r="N15" s="773" t="s">
        <v>351</v>
      </c>
      <c r="O15" s="773" t="s">
        <v>351</v>
      </c>
      <c r="P15" s="616"/>
      <c r="Q15" s="616"/>
      <c r="R15" s="616"/>
      <c r="S15" s="616"/>
      <c r="T15" s="616"/>
      <c r="U15" s="585"/>
      <c r="V15" s="585"/>
      <c r="W15" s="585"/>
      <c r="X15" s="780"/>
    </row>
    <row r="16" spans="1:24" s="1" customFormat="1" ht="30" customHeight="1">
      <c r="A16" s="883"/>
      <c r="B16" s="700" t="s">
        <v>358</v>
      </c>
      <c r="C16" s="585"/>
      <c r="D16" s="771"/>
      <c r="E16" s="616"/>
      <c r="F16" s="585"/>
      <c r="G16" s="583" t="s">
        <v>352</v>
      </c>
      <c r="H16" s="585"/>
      <c r="I16" s="616"/>
      <c r="J16" s="616"/>
      <c r="K16" s="616"/>
      <c r="L16" s="616"/>
      <c r="M16" s="616"/>
      <c r="N16" s="585"/>
      <c r="O16" s="585"/>
      <c r="P16" s="616"/>
      <c r="Q16" s="616"/>
      <c r="R16" s="616"/>
      <c r="S16" s="616"/>
      <c r="T16" s="616"/>
      <c r="U16" s="585"/>
      <c r="V16" s="585"/>
      <c r="W16" s="773" t="s">
        <v>351</v>
      </c>
      <c r="X16" s="780"/>
    </row>
    <row r="17" spans="1:24" s="1" customFormat="1" ht="30" customHeight="1" hidden="1">
      <c r="A17" s="702"/>
      <c r="B17" s="700" t="s">
        <v>359</v>
      </c>
      <c r="C17" s="583" t="s">
        <v>352</v>
      </c>
      <c r="D17" s="771"/>
      <c r="E17" s="616"/>
      <c r="F17" s="583" t="s">
        <v>352</v>
      </c>
      <c r="G17" s="583" t="s">
        <v>352</v>
      </c>
      <c r="H17" s="583" t="s">
        <v>352</v>
      </c>
      <c r="I17" s="616"/>
      <c r="J17" s="616"/>
      <c r="K17" s="616"/>
      <c r="L17" s="616"/>
      <c r="M17" s="616"/>
      <c r="N17" s="773" t="s">
        <v>351</v>
      </c>
      <c r="O17" s="773" t="s">
        <v>351</v>
      </c>
      <c r="P17" s="616"/>
      <c r="Q17" s="616"/>
      <c r="R17" s="616"/>
      <c r="S17" s="616"/>
      <c r="T17" s="616"/>
      <c r="U17" s="585"/>
      <c r="V17" s="583" t="s">
        <v>352</v>
      </c>
      <c r="W17" s="585"/>
      <c r="X17" s="780"/>
    </row>
    <row r="18" spans="1:24" s="1" customFormat="1" ht="30" customHeight="1" hidden="1">
      <c r="A18" s="703"/>
      <c r="B18" s="704" t="s">
        <v>360</v>
      </c>
      <c r="C18" s="592"/>
      <c r="D18" s="772"/>
      <c r="E18" s="617"/>
      <c r="F18" s="592"/>
      <c r="G18" s="776" t="s">
        <v>351</v>
      </c>
      <c r="H18" s="776" t="s">
        <v>351</v>
      </c>
      <c r="I18" s="617"/>
      <c r="J18" s="617"/>
      <c r="K18" s="617"/>
      <c r="L18" s="617"/>
      <c r="M18" s="617"/>
      <c r="N18" s="592"/>
      <c r="O18" s="776" t="s">
        <v>351</v>
      </c>
      <c r="P18" s="617"/>
      <c r="Q18" s="617"/>
      <c r="R18" s="617"/>
      <c r="S18" s="617"/>
      <c r="T18" s="617"/>
      <c r="U18" s="592"/>
      <c r="V18" s="592"/>
      <c r="W18" s="592"/>
      <c r="X18" s="783"/>
    </row>
    <row r="19" spans="1:24" s="1" customFormat="1" ht="30" customHeight="1" hidden="1">
      <c r="A19" s="572" t="s">
        <v>502</v>
      </c>
      <c r="B19" s="573" t="s">
        <v>17</v>
      </c>
      <c r="C19" s="574" t="s">
        <v>351</v>
      </c>
      <c r="D19" s="575"/>
      <c r="E19" s="575"/>
      <c r="F19" s="575"/>
      <c r="G19" s="575"/>
      <c r="H19" s="575"/>
      <c r="I19" s="576" t="s">
        <v>352</v>
      </c>
      <c r="J19" s="576" t="s">
        <v>352</v>
      </c>
      <c r="K19" s="577"/>
      <c r="L19" s="575"/>
      <c r="M19" s="575"/>
      <c r="N19" s="574" t="s">
        <v>351</v>
      </c>
      <c r="O19" s="578"/>
      <c r="P19" s="578"/>
      <c r="Q19" s="578"/>
      <c r="R19" s="574" t="s">
        <v>351</v>
      </c>
      <c r="S19" s="577"/>
      <c r="T19" s="574" t="s">
        <v>351</v>
      </c>
      <c r="U19" s="575"/>
      <c r="V19" s="575"/>
      <c r="W19" s="593" t="s">
        <v>351</v>
      </c>
      <c r="X19" s="596"/>
    </row>
    <row r="20" spans="1:24" s="1" customFormat="1" ht="30" customHeight="1" hidden="1">
      <c r="A20" s="579"/>
      <c r="B20" s="580" t="s">
        <v>361</v>
      </c>
      <c r="C20" s="583" t="s">
        <v>352</v>
      </c>
      <c r="D20" s="582"/>
      <c r="E20" s="582"/>
      <c r="F20" s="582"/>
      <c r="G20" s="582"/>
      <c r="H20" s="582"/>
      <c r="I20" s="583" t="s">
        <v>352</v>
      </c>
      <c r="J20" s="583" t="s">
        <v>352</v>
      </c>
      <c r="K20" s="581"/>
      <c r="L20" s="582"/>
      <c r="M20" s="582"/>
      <c r="N20" s="582"/>
      <c r="O20" s="582"/>
      <c r="P20" s="582"/>
      <c r="Q20" s="582"/>
      <c r="R20" s="582"/>
      <c r="S20" s="582"/>
      <c r="T20" s="582"/>
      <c r="U20" s="582"/>
      <c r="V20" s="582"/>
      <c r="W20" s="594" t="s">
        <v>351</v>
      </c>
      <c r="X20" s="598" t="s">
        <v>352</v>
      </c>
    </row>
    <row r="21" spans="1:24" s="1" customFormat="1" ht="30" customHeight="1" hidden="1">
      <c r="A21" s="579"/>
      <c r="B21" s="580" t="s">
        <v>362</v>
      </c>
      <c r="C21" s="581"/>
      <c r="D21" s="582"/>
      <c r="E21" s="582"/>
      <c r="F21" s="582"/>
      <c r="G21" s="582"/>
      <c r="H21" s="582"/>
      <c r="I21" s="583" t="s">
        <v>352</v>
      </c>
      <c r="J21" s="583" t="s">
        <v>352</v>
      </c>
      <c r="K21" s="581"/>
      <c r="L21" s="582"/>
      <c r="M21" s="582"/>
      <c r="N21" s="582"/>
      <c r="O21" s="582"/>
      <c r="P21" s="582"/>
      <c r="Q21" s="582"/>
      <c r="R21" s="582"/>
      <c r="S21" s="582"/>
      <c r="T21" s="582"/>
      <c r="U21" s="582"/>
      <c r="V21" s="582"/>
      <c r="W21" s="594" t="s">
        <v>351</v>
      </c>
      <c r="X21" s="597"/>
    </row>
    <row r="22" spans="1:24" s="1" customFormat="1" ht="30" customHeight="1" hidden="1">
      <c r="A22" s="584"/>
      <c r="B22" s="580" t="s">
        <v>358</v>
      </c>
      <c r="C22" s="583" t="s">
        <v>352</v>
      </c>
      <c r="D22" s="582"/>
      <c r="E22" s="582"/>
      <c r="F22" s="582"/>
      <c r="G22" s="582"/>
      <c r="H22" s="582"/>
      <c r="I22" s="583" t="s">
        <v>352</v>
      </c>
      <c r="J22" s="583" t="s">
        <v>352</v>
      </c>
      <c r="K22" s="583" t="s">
        <v>352</v>
      </c>
      <c r="L22" s="582"/>
      <c r="M22" s="582"/>
      <c r="N22" s="582"/>
      <c r="O22" s="582"/>
      <c r="P22" s="582"/>
      <c r="Q22" s="582"/>
      <c r="R22" s="582"/>
      <c r="S22" s="582"/>
      <c r="T22" s="582"/>
      <c r="U22" s="582"/>
      <c r="V22" s="582"/>
      <c r="W22" s="594" t="s">
        <v>351</v>
      </c>
      <c r="X22" s="598" t="s">
        <v>352</v>
      </c>
    </row>
    <row r="23" spans="1:24" s="1" customFormat="1" ht="30" customHeight="1" hidden="1">
      <c r="A23" s="584"/>
      <c r="B23" s="580" t="s">
        <v>365</v>
      </c>
      <c r="C23" s="583" t="s">
        <v>352</v>
      </c>
      <c r="D23" s="582"/>
      <c r="E23" s="582"/>
      <c r="F23" s="582"/>
      <c r="G23" s="582"/>
      <c r="H23" s="582"/>
      <c r="I23" s="583" t="s">
        <v>352</v>
      </c>
      <c r="J23" s="583" t="s">
        <v>352</v>
      </c>
      <c r="K23" s="583" t="s">
        <v>352</v>
      </c>
      <c r="L23" s="582"/>
      <c r="M23" s="582"/>
      <c r="N23" s="582"/>
      <c r="O23" s="582"/>
      <c r="P23" s="582"/>
      <c r="Q23" s="582"/>
      <c r="R23" s="582"/>
      <c r="S23" s="582"/>
      <c r="T23" s="582"/>
      <c r="U23" s="582"/>
      <c r="V23" s="582"/>
      <c r="W23" s="595"/>
      <c r="X23" s="598" t="s">
        <v>352</v>
      </c>
    </row>
    <row r="24" spans="1:24" s="1" customFormat="1" ht="30" customHeight="1" hidden="1">
      <c r="A24" s="584"/>
      <c r="B24" s="580" t="s">
        <v>366</v>
      </c>
      <c r="C24" s="585"/>
      <c r="D24" s="582"/>
      <c r="E24" s="582"/>
      <c r="F24" s="582"/>
      <c r="G24" s="582"/>
      <c r="H24" s="582"/>
      <c r="I24" s="583" t="s">
        <v>352</v>
      </c>
      <c r="J24" s="583" t="s">
        <v>352</v>
      </c>
      <c r="K24" s="583" t="s">
        <v>352</v>
      </c>
      <c r="L24" s="582"/>
      <c r="M24" s="582"/>
      <c r="N24" s="582"/>
      <c r="O24" s="582"/>
      <c r="P24" s="582"/>
      <c r="Q24" s="582"/>
      <c r="R24" s="582"/>
      <c r="S24" s="582"/>
      <c r="T24" s="582"/>
      <c r="U24" s="582"/>
      <c r="V24" s="582"/>
      <c r="W24" s="595"/>
      <c r="X24" s="597"/>
    </row>
    <row r="25" spans="1:24" s="1" customFormat="1" ht="30" customHeight="1" hidden="1">
      <c r="A25" s="584"/>
      <c r="B25" s="580" t="s">
        <v>367</v>
      </c>
      <c r="C25" s="583" t="s">
        <v>352</v>
      </c>
      <c r="D25" s="586"/>
      <c r="E25" s="586"/>
      <c r="F25" s="582"/>
      <c r="G25" s="582"/>
      <c r="H25" s="582"/>
      <c r="I25" s="583" t="s">
        <v>352</v>
      </c>
      <c r="J25" s="583" t="s">
        <v>352</v>
      </c>
      <c r="K25" s="583" t="s">
        <v>352</v>
      </c>
      <c r="L25" s="582"/>
      <c r="M25" s="582"/>
      <c r="N25" s="582"/>
      <c r="O25" s="582"/>
      <c r="P25" s="582"/>
      <c r="Q25" s="582"/>
      <c r="R25" s="582"/>
      <c r="S25" s="582"/>
      <c r="T25" s="582"/>
      <c r="U25" s="582"/>
      <c r="V25" s="582"/>
      <c r="W25" s="595"/>
      <c r="X25" s="660" t="s">
        <v>352</v>
      </c>
    </row>
    <row r="26" spans="1:24" s="1" customFormat="1" ht="30" customHeight="1" hidden="1">
      <c r="A26" s="587"/>
      <c r="B26" s="588" t="s">
        <v>360</v>
      </c>
      <c r="C26" s="589"/>
      <c r="D26" s="590"/>
      <c r="E26" s="590"/>
      <c r="F26" s="591"/>
      <c r="G26" s="591"/>
      <c r="H26" s="591"/>
      <c r="I26" s="589"/>
      <c r="J26" s="589"/>
      <c r="K26" s="592" t="s">
        <v>257</v>
      </c>
      <c r="L26" s="591"/>
      <c r="M26" s="591"/>
      <c r="N26" s="591"/>
      <c r="O26" s="591"/>
      <c r="P26" s="591"/>
      <c r="Q26" s="591"/>
      <c r="R26" s="591"/>
      <c r="S26" s="591"/>
      <c r="T26" s="591"/>
      <c r="U26" s="591"/>
      <c r="V26" s="591"/>
      <c r="W26" s="589"/>
      <c r="X26" s="599"/>
    </row>
    <row r="27" spans="1:24" hidden="1">
      <c r="A27" s="866"/>
      <c r="C27" s="50"/>
      <c r="D27" s="50"/>
      <c r="E27" s="50"/>
      <c r="F27" s="50"/>
      <c r="G27" s="50"/>
      <c r="H27" s="50"/>
      <c r="I27" s="50"/>
      <c r="J27" s="50"/>
      <c r="K27" s="50"/>
      <c r="L27" s="50"/>
      <c r="M27" s="50"/>
      <c r="N27" s="50"/>
      <c r="O27" s="50"/>
      <c r="P27" s="50"/>
      <c r="Q27" s="50"/>
      <c r="R27" s="50"/>
      <c r="S27" s="50"/>
      <c r="T27" s="50"/>
      <c r="U27" s="50"/>
      <c r="V27" s="50"/>
      <c r="W27" s="50"/>
      <c r="X27" s="867"/>
    </row>
    <row r="28" spans="1:26" hidden="1">
      <c r="A28" s="866"/>
      <c r="B28" s="340" t="s">
        <v>368</v>
      </c>
      <c r="C28" s="758">
        <v>0</v>
      </c>
      <c r="D28" s="370"/>
      <c r="E28" s="758">
        <v>4</v>
      </c>
      <c r="F28" s="758">
        <v>2</v>
      </c>
      <c r="G28" s="758">
        <v>3</v>
      </c>
      <c r="H28" s="758">
        <v>2</v>
      </c>
      <c r="I28" s="758">
        <v>4</v>
      </c>
      <c r="J28" s="758">
        <v>5</v>
      </c>
      <c r="K28" s="758">
        <v>4</v>
      </c>
      <c r="L28" s="758">
        <v>1</v>
      </c>
      <c r="M28" s="758">
        <v>2</v>
      </c>
      <c r="N28" s="758">
        <v>0</v>
      </c>
      <c r="O28" s="758">
        <v>0</v>
      </c>
      <c r="P28" s="758">
        <v>0</v>
      </c>
      <c r="Q28" s="758">
        <v>1</v>
      </c>
      <c r="R28" s="758">
        <v>1</v>
      </c>
      <c r="S28" s="758">
        <v>0</v>
      </c>
      <c r="T28" s="758">
        <v>0</v>
      </c>
      <c r="U28" s="758">
        <v>0</v>
      </c>
      <c r="V28" s="758">
        <v>2</v>
      </c>
      <c r="W28" s="758">
        <v>0</v>
      </c>
      <c r="X28" s="868">
        <v>2</v>
      </c>
      <c r="Z28">
        <f>SUM(C28:X28)</f>
        <v>33</v>
      </c>
    </row>
    <row r="29" spans="1:26" hidden="1">
      <c r="A29" s="866"/>
      <c r="B29" s="340" t="s">
        <v>369</v>
      </c>
      <c r="C29" s="758">
        <v>1</v>
      </c>
      <c r="D29" s="370"/>
      <c r="E29" s="758">
        <v>0</v>
      </c>
      <c r="F29" s="758">
        <v>0</v>
      </c>
      <c r="G29" s="758">
        <v>0</v>
      </c>
      <c r="H29" s="758">
        <v>0</v>
      </c>
      <c r="I29" s="758">
        <v>0</v>
      </c>
      <c r="J29" s="758">
        <v>1</v>
      </c>
      <c r="K29" s="758">
        <v>0</v>
      </c>
      <c r="L29" s="758">
        <v>0</v>
      </c>
      <c r="M29" s="758">
        <v>0</v>
      </c>
      <c r="N29" s="758">
        <v>1</v>
      </c>
      <c r="O29" s="758">
        <v>0</v>
      </c>
      <c r="P29" s="758">
        <v>1</v>
      </c>
      <c r="Q29" s="758">
        <v>0</v>
      </c>
      <c r="R29" s="758">
        <v>1</v>
      </c>
      <c r="S29" s="758">
        <v>0</v>
      </c>
      <c r="T29" s="758">
        <v>2</v>
      </c>
      <c r="U29" s="758">
        <v>0</v>
      </c>
      <c r="V29" s="758">
        <v>0</v>
      </c>
      <c r="W29" s="758">
        <v>5</v>
      </c>
      <c r="X29" s="868">
        <v>0</v>
      </c>
      <c r="Z29">
        <f>SUM(C29:X29)</f>
        <v>12</v>
      </c>
    </row>
    <row r="30" spans="1:26" hidden="1">
      <c r="A30" s="866"/>
      <c r="C30" s="869">
        <f>SUM(C28:C29)</f>
        <v>1</v>
      </c>
      <c r="D30" s="869">
        <f>SUM(D28:D29)</f>
        <v>0</v>
      </c>
      <c r="E30" s="869">
        <f>SUM(E28:E29)</f>
        <v>4</v>
      </c>
      <c r="F30" s="869">
        <f>SUM(F28:F29)</f>
        <v>2</v>
      </c>
      <c r="G30" s="869">
        <f>SUM(G28:G29)</f>
        <v>3</v>
      </c>
      <c r="H30" s="869">
        <f>SUM(H28:H29)</f>
        <v>2</v>
      </c>
      <c r="I30" s="869">
        <f>SUM(I28:I29)</f>
        <v>4</v>
      </c>
      <c r="J30" s="869">
        <f>SUM(J28:J29)</f>
        <v>6</v>
      </c>
      <c r="K30" s="869">
        <f>SUM(K28:K29)</f>
        <v>4</v>
      </c>
      <c r="L30" s="869">
        <f>SUM(L28:L29)</f>
        <v>1</v>
      </c>
      <c r="M30" s="869">
        <f>SUM(M28:M29)</f>
        <v>2</v>
      </c>
      <c r="N30" s="869">
        <f>SUM(N28:N29)</f>
        <v>1</v>
      </c>
      <c r="O30" s="869">
        <f>SUM(O28:O29)</f>
        <v>0</v>
      </c>
      <c r="P30" s="869">
        <f>SUM(P28:P29)</f>
        <v>1</v>
      </c>
      <c r="Q30" s="869">
        <f>SUM(Q28:Q29)</f>
        <v>1</v>
      </c>
      <c r="R30" s="869">
        <f>SUM(R28:R29)</f>
        <v>2</v>
      </c>
      <c r="S30" s="869">
        <f>SUM(S28:S29)</f>
        <v>0</v>
      </c>
      <c r="T30" s="869">
        <f>SUM(T28:T29)</f>
        <v>2</v>
      </c>
      <c r="U30" s="869">
        <f>SUM(U28:U29)</f>
        <v>0</v>
      </c>
      <c r="V30" s="869">
        <f>SUM(V28:V29)</f>
        <v>2</v>
      </c>
      <c r="W30" s="869">
        <f>SUM(W28:W29)</f>
        <v>5</v>
      </c>
      <c r="X30" s="870">
        <f>SUM(X28:X29)</f>
        <v>2</v>
      </c>
      <c r="Z30">
        <f>SUM(C30:X30)</f>
        <v>45</v>
      </c>
    </row>
    <row r="31" spans="1:24">
      <c r="A31" s="871"/>
      <c r="B31" s="50"/>
      <c r="C31" s="50" t="s">
        <v>435</v>
      </c>
      <c r="D31" s="50"/>
      <c r="E31" s="50"/>
      <c r="F31" s="50"/>
      <c r="G31" s="50"/>
      <c r="H31" s="50"/>
      <c r="I31" s="50"/>
      <c r="J31" s="50"/>
      <c r="K31" s="50"/>
      <c r="L31" s="50"/>
      <c r="M31" s="50"/>
      <c r="N31" s="50"/>
      <c r="O31" s="50"/>
      <c r="P31" s="50"/>
      <c r="Q31" s="50"/>
      <c r="R31" s="50"/>
      <c r="S31" s="50"/>
      <c r="T31" s="50"/>
      <c r="U31" s="50"/>
      <c r="V31" s="50"/>
      <c r="W31" s="50"/>
      <c r="X31" s="867"/>
    </row>
    <row r="32" spans="1:24">
      <c r="A32" s="871"/>
      <c r="B32" s="50"/>
      <c r="C32" s="347" t="s">
        <v>351</v>
      </c>
      <c r="D32" s="50"/>
      <c r="E32" s="50" t="s">
        <v>433</v>
      </c>
      <c r="F32" s="50"/>
      <c r="G32" s="50"/>
      <c r="H32" s="50"/>
      <c r="I32" s="50"/>
      <c r="J32" s="50"/>
      <c r="K32" s="50"/>
      <c r="L32" s="50"/>
      <c r="M32" s="50"/>
      <c r="N32" s="50"/>
      <c r="O32" s="50"/>
      <c r="P32" s="50"/>
      <c r="Q32" s="50"/>
      <c r="R32" s="50"/>
      <c r="S32" s="50"/>
      <c r="T32" s="50"/>
      <c r="U32" s="50"/>
      <c r="V32" s="50"/>
      <c r="W32" s="50"/>
      <c r="X32" s="867"/>
    </row>
    <row r="33" spans="1:24">
      <c r="A33" s="872"/>
      <c r="B33" s="873"/>
      <c r="C33" s="461" t="s">
        <v>352</v>
      </c>
      <c r="D33" s="873"/>
      <c r="E33" s="873" t="s">
        <v>434</v>
      </c>
      <c r="F33" s="873"/>
      <c r="G33" s="873"/>
      <c r="H33" s="873"/>
      <c r="I33" s="873"/>
      <c r="J33" s="873"/>
      <c r="K33" s="873"/>
      <c r="L33" s="873"/>
      <c r="M33" s="873"/>
      <c r="N33" s="873"/>
      <c r="O33" s="873"/>
      <c r="P33" s="873"/>
      <c r="Q33" s="873"/>
      <c r="R33" s="873"/>
      <c r="S33" s="873"/>
      <c r="T33" s="873"/>
      <c r="U33" s="873"/>
      <c r="V33" s="873"/>
      <c r="W33" s="873"/>
      <c r="X33" s="874"/>
    </row>
  </sheetData>
  <mergeCells count="10">
    <mergeCell ref="T2:T3"/>
    <mergeCell ref="V2:V3"/>
    <mergeCell ref="W2:W3"/>
    <mergeCell ref="X2:X3"/>
    <mergeCell ref="C2:C3"/>
    <mergeCell ref="D2:J2"/>
    <mergeCell ref="K2:M2"/>
    <mergeCell ref="N2:N3"/>
    <mergeCell ref="O2:R2"/>
    <mergeCell ref="S2:S3"/>
  </mergeCells>
  <pageMargins left="0.7" right="0.7" top="0.75" bottom="0.75" header="0.3" footer="0.3"/>
  <pageSetup paperSize="8" scale="86" orientation="landscape"/>
  <headerFooter scaleWithDoc="1" alignWithMargins="0" differentFirst="0" differentOddEven="0"/>
  <extLst/>
</worksheet>
</file>

<file path=xl/worksheets/sheet2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Z38"/>
  <sheetViews>
    <sheetView topLeftCell="A1" view="normal" workbookViewId="0">
      <pane xSplit="2" ySplit="4" topLeftCell="G18" activePane="bottomRight" state="frozen"/>
      <selection pane="bottomRight" activeCell="C19" sqref="C19:X26"/>
    </sheetView>
  </sheetViews>
  <sheetFormatPr defaultRowHeight="14.4"/>
  <cols>
    <col min="1" max="2" width="24.375" customWidth="1"/>
    <col min="4" max="4" width="0" hidden="1" customWidth="1"/>
    <col min="6" max="7" width="9.125" customWidth="1"/>
  </cols>
  <sheetData>
    <row r="1" spans="1:24" s="1" customFormat="1" ht="31.5" customHeight="1">
      <c r="A1" s="329" t="s">
        <v>530</v>
      </c>
      <c r="B1" s="330"/>
      <c r="C1" s="330"/>
      <c r="D1" s="330"/>
      <c r="E1" s="330"/>
      <c r="F1" s="330"/>
      <c r="G1" s="330"/>
      <c r="H1" s="330"/>
      <c r="I1" s="330"/>
      <c r="J1" s="330"/>
      <c r="K1" s="330"/>
      <c r="L1" s="330"/>
      <c r="M1" s="330"/>
      <c r="N1" s="330"/>
      <c r="O1" s="330"/>
      <c r="P1" s="330"/>
      <c r="Q1" s="330"/>
      <c r="R1" s="330"/>
      <c r="S1" s="330"/>
      <c r="T1" s="330"/>
      <c r="U1" s="330"/>
      <c r="V1" s="330"/>
      <c r="W1" s="330"/>
      <c r="X1" s="331"/>
    </row>
    <row r="2" spans="1:24" s="1" customFormat="1" ht="31.5" customHeight="1">
      <c r="A2" s="329"/>
      <c r="B2" s="330"/>
      <c r="C2" s="334" t="s">
        <v>67</v>
      </c>
      <c r="D2" s="1549" t="s">
        <v>242</v>
      </c>
      <c r="E2" s="1550"/>
      <c r="F2" s="1550"/>
      <c r="G2" s="1550"/>
      <c r="H2" s="1550"/>
      <c r="I2" s="1550"/>
      <c r="J2" s="1551"/>
      <c r="K2" s="1549" t="s">
        <v>243</v>
      </c>
      <c r="L2" s="1550"/>
      <c r="M2" s="1551"/>
      <c r="N2" s="334" t="s">
        <v>354</v>
      </c>
      <c r="O2" s="1549" t="s">
        <v>244</v>
      </c>
      <c r="P2" s="1550"/>
      <c r="Q2" s="1550"/>
      <c r="R2" s="1551"/>
      <c r="S2" s="334" t="s">
        <v>72</v>
      </c>
      <c r="T2" s="334" t="s">
        <v>73</v>
      </c>
      <c r="U2" s="334"/>
      <c r="V2" s="334" t="s">
        <v>78</v>
      </c>
      <c r="W2" s="1547" t="s">
        <v>80</v>
      </c>
      <c r="X2" s="1548" t="s">
        <v>256</v>
      </c>
    </row>
    <row r="3" spans="1:24" s="11" customFormat="1" ht="95.25" customHeight="1" thickBot="1">
      <c r="A3" s="332" t="s">
        <v>37</v>
      </c>
      <c r="B3" s="332" t="s">
        <v>8</v>
      </c>
      <c r="C3" s="334"/>
      <c r="D3" s="333" t="s">
        <v>239</v>
      </c>
      <c r="E3" s="334" t="s">
        <v>240</v>
      </c>
      <c r="F3" s="334" t="s">
        <v>241</v>
      </c>
      <c r="G3" s="334" t="s">
        <v>201</v>
      </c>
      <c r="H3" s="334" t="s">
        <v>202</v>
      </c>
      <c r="I3" s="334" t="s">
        <v>503</v>
      </c>
      <c r="J3" s="334" t="s">
        <v>504</v>
      </c>
      <c r="K3" s="334" t="s">
        <v>68</v>
      </c>
      <c r="L3" s="334" t="s">
        <v>204</v>
      </c>
      <c r="M3" s="334" t="s">
        <v>205</v>
      </c>
      <c r="N3" s="334"/>
      <c r="O3" s="334" t="s">
        <v>77</v>
      </c>
      <c r="P3" s="334" t="s">
        <v>70</v>
      </c>
      <c r="Q3" s="334" t="s">
        <v>71</v>
      </c>
      <c r="R3" s="334" t="s">
        <v>295</v>
      </c>
      <c r="S3" s="334"/>
      <c r="T3" s="334"/>
      <c r="U3" s="334" t="s">
        <v>580</v>
      </c>
      <c r="V3" s="334"/>
      <c r="W3" s="1547"/>
      <c r="X3" s="1548"/>
    </row>
    <row r="4" spans="1:24" s="5" customFormat="1" ht="23.25" customHeight="1" hidden="1" thickBot="1">
      <c r="A4" s="335"/>
      <c r="B4" s="335"/>
      <c r="C4" s="336"/>
      <c r="D4" s="336"/>
      <c r="E4" s="336"/>
      <c r="F4" s="336"/>
      <c r="G4" s="336"/>
      <c r="H4" s="336"/>
      <c r="I4" s="336"/>
      <c r="J4" s="336"/>
      <c r="K4" s="336"/>
      <c r="L4" s="336"/>
      <c r="M4" s="336"/>
      <c r="N4" s="336"/>
      <c r="O4" s="336"/>
      <c r="P4" s="336"/>
      <c r="Q4" s="336"/>
      <c r="R4" s="336"/>
      <c r="S4" s="336"/>
      <c r="T4" s="336"/>
      <c r="U4" s="336"/>
      <c r="V4" s="336"/>
      <c r="W4" s="337"/>
      <c r="X4" s="338"/>
    </row>
    <row r="5" spans="1:24" s="2" customFormat="1" ht="28.8">
      <c r="A5" s="608" t="s">
        <v>585</v>
      </c>
      <c r="B5" s="609" t="s">
        <v>355</v>
      </c>
      <c r="C5" s="612"/>
      <c r="D5" s="769"/>
      <c r="E5" s="611"/>
      <c r="F5" s="610" t="s">
        <v>352</v>
      </c>
      <c r="G5" s="610" t="s">
        <v>352</v>
      </c>
      <c r="H5" s="610" t="s">
        <v>352</v>
      </c>
      <c r="I5" s="611"/>
      <c r="J5" s="611"/>
      <c r="K5" s="611"/>
      <c r="L5" s="611"/>
      <c r="M5" s="611"/>
      <c r="N5" s="612"/>
      <c r="O5" s="612"/>
      <c r="P5" s="611"/>
      <c r="Q5" s="611"/>
      <c r="R5" s="611"/>
      <c r="S5" s="611"/>
      <c r="T5" s="611"/>
      <c r="U5" s="612" t="s">
        <v>257</v>
      </c>
      <c r="V5" s="610" t="s">
        <v>352</v>
      </c>
      <c r="W5" s="613" t="s">
        <v>257</v>
      </c>
      <c r="X5" s="614" t="s">
        <v>352</v>
      </c>
    </row>
    <row r="6" spans="1:24" s="2" customFormat="1" ht="24.6">
      <c r="A6" s="579"/>
      <c r="B6" s="580" t="s">
        <v>356</v>
      </c>
      <c r="C6" s="585"/>
      <c r="D6" s="770"/>
      <c r="E6" s="615"/>
      <c r="F6" s="583" t="s">
        <v>352</v>
      </c>
      <c r="G6" s="583" t="s">
        <v>352</v>
      </c>
      <c r="H6" s="583" t="s">
        <v>352</v>
      </c>
      <c r="I6" s="615"/>
      <c r="J6" s="615"/>
      <c r="K6" s="615"/>
      <c r="L6" s="615"/>
      <c r="M6" s="615"/>
      <c r="N6" s="585"/>
      <c r="O6" s="585"/>
      <c r="P6" s="615"/>
      <c r="Q6" s="615"/>
      <c r="R6" s="615"/>
      <c r="S6" s="615"/>
      <c r="T6" s="615"/>
      <c r="U6" s="585"/>
      <c r="V6" s="583" t="s">
        <v>352</v>
      </c>
      <c r="W6" s="604"/>
      <c r="X6" s="603"/>
    </row>
    <row r="7" spans="1:24" s="1" customFormat="1" ht="30" customHeight="1">
      <c r="A7" s="584"/>
      <c r="B7" s="580" t="s">
        <v>357</v>
      </c>
      <c r="C7" s="585"/>
      <c r="D7" s="771"/>
      <c r="E7" s="616"/>
      <c r="F7" s="583" t="s">
        <v>352</v>
      </c>
      <c r="G7" s="583" t="s">
        <v>352</v>
      </c>
      <c r="H7" s="583" t="s">
        <v>352</v>
      </c>
      <c r="I7" s="616"/>
      <c r="J7" s="616"/>
      <c r="K7" s="616"/>
      <c r="L7" s="616"/>
      <c r="M7" s="616"/>
      <c r="N7" s="773" t="s">
        <v>351</v>
      </c>
      <c r="O7" s="773" t="s">
        <v>351</v>
      </c>
      <c r="P7" s="616"/>
      <c r="Q7" s="616"/>
      <c r="R7" s="616"/>
      <c r="S7" s="616"/>
      <c r="T7" s="616"/>
      <c r="U7" s="585"/>
      <c r="V7" s="585"/>
      <c r="W7" s="604"/>
      <c r="X7" s="603"/>
    </row>
    <row r="8" spans="1:24" s="1" customFormat="1" ht="30" customHeight="1">
      <c r="A8" s="584"/>
      <c r="B8" s="580" t="s">
        <v>358</v>
      </c>
      <c r="C8" s="585"/>
      <c r="D8" s="771"/>
      <c r="E8" s="616"/>
      <c r="F8" s="585"/>
      <c r="G8" s="583" t="s">
        <v>352</v>
      </c>
      <c r="H8" s="585"/>
      <c r="I8" s="616"/>
      <c r="J8" s="616"/>
      <c r="K8" s="616"/>
      <c r="L8" s="616"/>
      <c r="M8" s="616"/>
      <c r="N8" s="585"/>
      <c r="O8" s="585"/>
      <c r="P8" s="616"/>
      <c r="Q8" s="616"/>
      <c r="R8" s="616"/>
      <c r="S8" s="616"/>
      <c r="T8" s="616"/>
      <c r="U8" s="585"/>
      <c r="V8" s="585"/>
      <c r="W8" s="774" t="s">
        <v>351</v>
      </c>
      <c r="X8" s="603"/>
    </row>
    <row r="9" spans="1:24" s="1" customFormat="1" ht="30" customHeight="1">
      <c r="A9" s="584"/>
      <c r="B9" s="580" t="s">
        <v>359</v>
      </c>
      <c r="C9" s="583" t="s">
        <v>352</v>
      </c>
      <c r="D9" s="771"/>
      <c r="E9" s="616"/>
      <c r="F9" s="583" t="s">
        <v>352</v>
      </c>
      <c r="G9" s="583" t="s">
        <v>352</v>
      </c>
      <c r="H9" s="583" t="s">
        <v>352</v>
      </c>
      <c r="I9" s="616"/>
      <c r="J9" s="616"/>
      <c r="K9" s="616"/>
      <c r="L9" s="616"/>
      <c r="M9" s="616"/>
      <c r="N9" s="773" t="s">
        <v>351</v>
      </c>
      <c r="O9" s="773" t="s">
        <v>351</v>
      </c>
      <c r="P9" s="616"/>
      <c r="Q9" s="616"/>
      <c r="R9" s="616"/>
      <c r="S9" s="616"/>
      <c r="T9" s="616"/>
      <c r="U9" s="585"/>
      <c r="V9" s="583" t="s">
        <v>352</v>
      </c>
      <c r="W9" s="604"/>
      <c r="X9" s="603"/>
    </row>
    <row r="10" spans="1:24" s="1" customFormat="1" ht="30" customHeight="1">
      <c r="A10" s="587"/>
      <c r="B10" s="588" t="s">
        <v>360</v>
      </c>
      <c r="C10" s="592"/>
      <c r="D10" s="772"/>
      <c r="E10" s="617"/>
      <c r="F10" s="592"/>
      <c r="G10" s="773" t="s">
        <v>351</v>
      </c>
      <c r="H10" s="773" t="s">
        <v>351</v>
      </c>
      <c r="I10" s="617"/>
      <c r="J10" s="617"/>
      <c r="K10" s="617"/>
      <c r="L10" s="617"/>
      <c r="M10" s="617"/>
      <c r="N10" s="592"/>
      <c r="O10" s="776" t="s">
        <v>351</v>
      </c>
      <c r="P10" s="617"/>
      <c r="Q10" s="617"/>
      <c r="R10" s="617"/>
      <c r="S10" s="617"/>
      <c r="T10" s="617"/>
      <c r="U10" s="592"/>
      <c r="V10" s="592"/>
      <c r="W10" s="775"/>
      <c r="X10" s="607"/>
    </row>
    <row r="11" spans="1:24" s="1" customFormat="1" ht="28.8">
      <c r="A11" s="572" t="s">
        <v>526</v>
      </c>
      <c r="B11" s="694" t="s">
        <v>17</v>
      </c>
      <c r="C11" s="574" t="s">
        <v>351</v>
      </c>
      <c r="D11" s="578"/>
      <c r="E11" s="576" t="s">
        <v>352</v>
      </c>
      <c r="F11" s="578"/>
      <c r="G11" s="578"/>
      <c r="H11" s="578"/>
      <c r="I11" s="578"/>
      <c r="J11" s="578"/>
      <c r="K11" s="578"/>
      <c r="L11" s="600"/>
      <c r="M11" s="600"/>
      <c r="N11" s="574" t="s">
        <v>351</v>
      </c>
      <c r="O11" s="578"/>
      <c r="P11" s="574" t="s">
        <v>351</v>
      </c>
      <c r="Q11" s="576" t="s">
        <v>352</v>
      </c>
      <c r="R11" s="578"/>
      <c r="S11" s="600"/>
      <c r="T11" s="574" t="s">
        <v>351</v>
      </c>
      <c r="U11" s="578"/>
      <c r="V11" s="578"/>
      <c r="W11" s="593" t="s">
        <v>351</v>
      </c>
      <c r="X11" s="601"/>
    </row>
    <row r="12" spans="1:24" s="1" customFormat="1" ht="30" customHeight="1">
      <c r="A12" s="584"/>
      <c r="B12" s="618" t="s">
        <v>361</v>
      </c>
      <c r="C12" s="585"/>
      <c r="D12" s="602"/>
      <c r="E12" s="583" t="s">
        <v>352</v>
      </c>
      <c r="F12" s="602"/>
      <c r="G12" s="602"/>
      <c r="H12" s="602"/>
      <c r="I12" s="602"/>
      <c r="J12" s="602"/>
      <c r="K12" s="602"/>
      <c r="L12" s="585"/>
      <c r="M12" s="585"/>
      <c r="N12" s="602"/>
      <c r="O12" s="602"/>
      <c r="P12" s="602"/>
      <c r="Q12" s="602"/>
      <c r="R12" s="602"/>
      <c r="S12" s="602"/>
      <c r="T12" s="602"/>
      <c r="U12" s="602"/>
      <c r="V12" s="602"/>
      <c r="W12" s="594" t="s">
        <v>351</v>
      </c>
      <c r="X12" s="603"/>
    </row>
    <row r="13" spans="1:24" s="1" customFormat="1" ht="30" customHeight="1">
      <c r="A13" s="584"/>
      <c r="B13" s="618" t="s">
        <v>362</v>
      </c>
      <c r="C13" s="585"/>
      <c r="D13" s="602"/>
      <c r="E13" s="583" t="s">
        <v>352</v>
      </c>
      <c r="F13" s="602"/>
      <c r="G13" s="602"/>
      <c r="H13" s="602"/>
      <c r="I13" s="602"/>
      <c r="J13" s="602"/>
      <c r="K13" s="602"/>
      <c r="L13" s="585"/>
      <c r="M13" s="583" t="s">
        <v>352</v>
      </c>
      <c r="N13" s="602"/>
      <c r="O13" s="602"/>
      <c r="P13" s="602"/>
      <c r="Q13" s="602"/>
      <c r="R13" s="602"/>
      <c r="S13" s="602"/>
      <c r="T13" s="602"/>
      <c r="U13" s="602"/>
      <c r="V13" s="602"/>
      <c r="W13" s="594" t="s">
        <v>351</v>
      </c>
      <c r="X13" s="603"/>
    </row>
    <row r="14" spans="1:24" s="1" customFormat="1" ht="30" customHeight="1">
      <c r="A14" s="619"/>
      <c r="B14" s="692" t="s">
        <v>363</v>
      </c>
      <c r="C14" s="583" t="s">
        <v>352</v>
      </c>
      <c r="D14" s="602"/>
      <c r="E14" s="583" t="s">
        <v>352</v>
      </c>
      <c r="F14" s="602"/>
      <c r="G14" s="602"/>
      <c r="H14" s="602"/>
      <c r="I14" s="602"/>
      <c r="J14" s="602"/>
      <c r="K14" s="602"/>
      <c r="L14" s="585"/>
      <c r="M14" s="583" t="s">
        <v>352</v>
      </c>
      <c r="N14" s="602"/>
      <c r="O14" s="602"/>
      <c r="P14" s="602"/>
      <c r="Q14" s="602"/>
      <c r="R14" s="602"/>
      <c r="S14" s="602"/>
      <c r="T14" s="602"/>
      <c r="U14" s="602"/>
      <c r="V14" s="602"/>
      <c r="W14" s="604"/>
      <c r="X14" s="603"/>
    </row>
    <row r="15" spans="1:24" s="1" customFormat="1" ht="30" customHeight="1">
      <c r="A15" s="584"/>
      <c r="B15" s="692" t="s">
        <v>364</v>
      </c>
      <c r="C15" s="585"/>
      <c r="D15" s="602"/>
      <c r="E15" s="583" t="s">
        <v>352</v>
      </c>
      <c r="F15" s="602"/>
      <c r="G15" s="602"/>
      <c r="H15" s="602"/>
      <c r="I15" s="602"/>
      <c r="J15" s="602"/>
      <c r="K15" s="602"/>
      <c r="L15" s="583" t="s">
        <v>352</v>
      </c>
      <c r="M15" s="583" t="s">
        <v>352</v>
      </c>
      <c r="N15" s="602"/>
      <c r="O15" s="602"/>
      <c r="P15" s="602"/>
      <c r="Q15" s="602"/>
      <c r="R15" s="602"/>
      <c r="S15" s="602"/>
      <c r="T15" s="602"/>
      <c r="U15" s="602"/>
      <c r="V15" s="602"/>
      <c r="W15" s="594" t="s">
        <v>351</v>
      </c>
      <c r="X15" s="605" t="s">
        <v>352</v>
      </c>
    </row>
    <row r="16" spans="1:24" s="1" customFormat="1" ht="30" customHeight="1">
      <c r="A16" s="584"/>
      <c r="B16" s="692" t="s">
        <v>365</v>
      </c>
      <c r="C16" s="583" t="s">
        <v>352</v>
      </c>
      <c r="D16" s="602"/>
      <c r="E16" s="583" t="s">
        <v>352</v>
      </c>
      <c r="F16" s="602"/>
      <c r="G16" s="602"/>
      <c r="H16" s="602"/>
      <c r="I16" s="602"/>
      <c r="J16" s="602"/>
      <c r="K16" s="602"/>
      <c r="L16" s="585"/>
      <c r="M16" s="583" t="s">
        <v>352</v>
      </c>
      <c r="N16" s="602"/>
      <c r="O16" s="602"/>
      <c r="P16" s="602"/>
      <c r="Q16" s="602"/>
      <c r="R16" s="602"/>
      <c r="S16" s="602"/>
      <c r="T16" s="602"/>
      <c r="U16" s="602"/>
      <c r="V16" s="602"/>
      <c r="W16" s="604"/>
      <c r="X16" s="605" t="s">
        <v>352</v>
      </c>
    </row>
    <row r="17" spans="1:24" s="1" customFormat="1" ht="30" customHeight="1">
      <c r="A17" s="619"/>
      <c r="B17" s="692" t="s">
        <v>366</v>
      </c>
      <c r="C17" s="585"/>
      <c r="D17" s="602"/>
      <c r="E17" s="583" t="s">
        <v>352</v>
      </c>
      <c r="F17" s="602"/>
      <c r="G17" s="602"/>
      <c r="H17" s="602"/>
      <c r="I17" s="602"/>
      <c r="J17" s="602"/>
      <c r="K17" s="602"/>
      <c r="L17" s="585"/>
      <c r="M17" s="583" t="s">
        <v>352</v>
      </c>
      <c r="N17" s="602"/>
      <c r="O17" s="602"/>
      <c r="P17" s="602"/>
      <c r="Q17" s="602"/>
      <c r="R17" s="602"/>
      <c r="S17" s="602"/>
      <c r="T17" s="602"/>
      <c r="U17" s="602"/>
      <c r="V17" s="602"/>
      <c r="W17" s="604"/>
      <c r="X17" s="603"/>
    </row>
    <row r="18" spans="1:24" s="1" customFormat="1" ht="30" customHeight="1">
      <c r="A18" s="620"/>
      <c r="B18" s="693" t="s">
        <v>360</v>
      </c>
      <c r="C18" s="592"/>
      <c r="D18" s="606"/>
      <c r="E18" s="592"/>
      <c r="F18" s="606"/>
      <c r="G18" s="606"/>
      <c r="H18" s="606"/>
      <c r="I18" s="606"/>
      <c r="J18" s="606"/>
      <c r="K18" s="606"/>
      <c r="L18" s="592" t="s">
        <v>257</v>
      </c>
      <c r="M18" s="592" t="s">
        <v>257</v>
      </c>
      <c r="N18" s="606"/>
      <c r="O18" s="606"/>
      <c r="P18" s="606"/>
      <c r="Q18" s="606"/>
      <c r="R18" s="606"/>
      <c r="S18" s="606"/>
      <c r="T18" s="606"/>
      <c r="U18" s="606"/>
      <c r="V18" s="606"/>
      <c r="W18" s="589"/>
      <c r="X18" s="607"/>
    </row>
    <row r="19" spans="1:24" s="1" customFormat="1" ht="30" customHeight="1">
      <c r="A19" s="572" t="s">
        <v>631</v>
      </c>
      <c r="B19" s="573" t="s">
        <v>17</v>
      </c>
      <c r="C19" s="574" t="s">
        <v>351</v>
      </c>
      <c r="D19" s="575"/>
      <c r="E19" s="575"/>
      <c r="F19" s="575"/>
      <c r="G19" s="575"/>
      <c r="H19" s="575"/>
      <c r="I19" s="576" t="s">
        <v>352</v>
      </c>
      <c r="J19" s="576" t="s">
        <v>352</v>
      </c>
      <c r="K19" s="577"/>
      <c r="L19" s="575"/>
      <c r="M19" s="575"/>
      <c r="N19" s="574" t="s">
        <v>351</v>
      </c>
      <c r="O19" s="578"/>
      <c r="P19" s="578"/>
      <c r="Q19" s="578"/>
      <c r="R19" s="600"/>
      <c r="S19" s="577"/>
      <c r="T19" s="574" t="s">
        <v>351</v>
      </c>
      <c r="U19" s="575"/>
      <c r="V19" s="575"/>
      <c r="W19" s="593" t="s">
        <v>351</v>
      </c>
      <c r="X19" s="596"/>
    </row>
    <row r="20" spans="1:24" s="1" customFormat="1" ht="30" customHeight="1">
      <c r="A20" s="579"/>
      <c r="B20" s="580" t="s">
        <v>361</v>
      </c>
      <c r="C20" s="583" t="s">
        <v>352</v>
      </c>
      <c r="D20" s="582"/>
      <c r="E20" s="582"/>
      <c r="F20" s="582"/>
      <c r="G20" s="582"/>
      <c r="H20" s="582"/>
      <c r="I20" s="583" t="s">
        <v>352</v>
      </c>
      <c r="J20" s="583" t="s">
        <v>352</v>
      </c>
      <c r="K20" s="581"/>
      <c r="L20" s="582"/>
      <c r="M20" s="582"/>
      <c r="N20" s="582"/>
      <c r="O20" s="582"/>
      <c r="P20" s="582"/>
      <c r="Q20" s="582"/>
      <c r="R20" s="582"/>
      <c r="S20" s="582"/>
      <c r="T20" s="582"/>
      <c r="U20" s="582"/>
      <c r="V20" s="582"/>
      <c r="W20" s="594" t="s">
        <v>351</v>
      </c>
      <c r="X20" s="597"/>
    </row>
    <row r="21" spans="1:24" s="1" customFormat="1" ht="30" customHeight="1">
      <c r="A21" s="579"/>
      <c r="B21" s="580" t="s">
        <v>362</v>
      </c>
      <c r="C21" s="581"/>
      <c r="D21" s="582"/>
      <c r="E21" s="582"/>
      <c r="F21" s="582"/>
      <c r="G21" s="582"/>
      <c r="H21" s="582"/>
      <c r="I21" s="583" t="s">
        <v>352</v>
      </c>
      <c r="J21" s="583" t="s">
        <v>352</v>
      </c>
      <c r="K21" s="581"/>
      <c r="L21" s="582"/>
      <c r="M21" s="582"/>
      <c r="N21" s="582"/>
      <c r="O21" s="582"/>
      <c r="P21" s="582"/>
      <c r="Q21" s="582"/>
      <c r="R21" s="582"/>
      <c r="S21" s="582"/>
      <c r="T21" s="582"/>
      <c r="U21" s="582"/>
      <c r="V21" s="582"/>
      <c r="W21" s="594" t="s">
        <v>351</v>
      </c>
      <c r="X21" s="597"/>
    </row>
    <row r="22" spans="1:24" s="1" customFormat="1" ht="30" customHeight="1">
      <c r="A22" s="584"/>
      <c r="B22" s="580" t="s">
        <v>358</v>
      </c>
      <c r="C22" s="585"/>
      <c r="D22" s="582"/>
      <c r="E22" s="582"/>
      <c r="F22" s="582"/>
      <c r="G22" s="582"/>
      <c r="H22" s="582"/>
      <c r="I22" s="585"/>
      <c r="J22" s="585"/>
      <c r="K22" s="583" t="s">
        <v>352</v>
      </c>
      <c r="L22" s="582"/>
      <c r="M22" s="582"/>
      <c r="N22" s="582"/>
      <c r="O22" s="582"/>
      <c r="P22" s="582"/>
      <c r="Q22" s="582"/>
      <c r="R22" s="582"/>
      <c r="S22" s="582"/>
      <c r="T22" s="582"/>
      <c r="U22" s="582"/>
      <c r="V22" s="582"/>
      <c r="W22" s="604"/>
      <c r="X22" s="598" t="s">
        <v>352</v>
      </c>
    </row>
    <row r="23" spans="1:24" s="1" customFormat="1" ht="30" customHeight="1">
      <c r="A23" s="584"/>
      <c r="B23" s="580" t="s">
        <v>365</v>
      </c>
      <c r="C23" s="583" t="s">
        <v>352</v>
      </c>
      <c r="D23" s="582"/>
      <c r="E23" s="582"/>
      <c r="F23" s="582"/>
      <c r="G23" s="582"/>
      <c r="H23" s="582"/>
      <c r="I23" s="583" t="s">
        <v>352</v>
      </c>
      <c r="J23" s="583" t="s">
        <v>352</v>
      </c>
      <c r="K23" s="583" t="s">
        <v>352</v>
      </c>
      <c r="L23" s="582"/>
      <c r="M23" s="582"/>
      <c r="N23" s="582"/>
      <c r="O23" s="582"/>
      <c r="P23" s="582"/>
      <c r="Q23" s="582"/>
      <c r="R23" s="582"/>
      <c r="S23" s="582"/>
      <c r="T23" s="582"/>
      <c r="U23" s="582"/>
      <c r="V23" s="582"/>
      <c r="W23" s="594" t="s">
        <v>351</v>
      </c>
      <c r="X23" s="598" t="s">
        <v>352</v>
      </c>
    </row>
    <row r="24" spans="1:24" s="1" customFormat="1" ht="30" customHeight="1">
      <c r="A24" s="584"/>
      <c r="B24" s="580" t="s">
        <v>366</v>
      </c>
      <c r="C24" s="585"/>
      <c r="D24" s="582"/>
      <c r="E24" s="582"/>
      <c r="F24" s="582"/>
      <c r="G24" s="582"/>
      <c r="H24" s="582"/>
      <c r="I24" s="583" t="s">
        <v>352</v>
      </c>
      <c r="J24" s="583" t="s">
        <v>352</v>
      </c>
      <c r="K24" s="583" t="s">
        <v>352</v>
      </c>
      <c r="L24" s="582"/>
      <c r="M24" s="582"/>
      <c r="N24" s="582"/>
      <c r="O24" s="582"/>
      <c r="P24" s="582"/>
      <c r="Q24" s="582"/>
      <c r="R24" s="582"/>
      <c r="S24" s="582"/>
      <c r="T24" s="582"/>
      <c r="U24" s="582"/>
      <c r="V24" s="582"/>
      <c r="W24" s="594" t="s">
        <v>351</v>
      </c>
      <c r="X24" s="597"/>
    </row>
    <row r="25" spans="1:24" s="1" customFormat="1" ht="30" customHeight="1">
      <c r="A25" s="584"/>
      <c r="B25" s="580" t="s">
        <v>367</v>
      </c>
      <c r="C25" s="583" t="s">
        <v>352</v>
      </c>
      <c r="D25" s="586"/>
      <c r="E25" s="586"/>
      <c r="F25" s="582"/>
      <c r="G25" s="582"/>
      <c r="H25" s="582"/>
      <c r="I25" s="583" t="s">
        <v>352</v>
      </c>
      <c r="J25" s="583" t="s">
        <v>352</v>
      </c>
      <c r="K25" s="583" t="s">
        <v>352</v>
      </c>
      <c r="L25" s="582"/>
      <c r="M25" s="582"/>
      <c r="N25" s="582"/>
      <c r="O25" s="582"/>
      <c r="P25" s="582"/>
      <c r="Q25" s="582"/>
      <c r="R25" s="582"/>
      <c r="S25" s="582"/>
      <c r="T25" s="582"/>
      <c r="U25" s="582"/>
      <c r="V25" s="582"/>
      <c r="W25" s="595"/>
      <c r="X25" s="660" t="s">
        <v>352</v>
      </c>
    </row>
    <row r="26" spans="1:24" s="1" customFormat="1" ht="30" customHeight="1">
      <c r="A26" s="587"/>
      <c r="B26" s="588" t="s">
        <v>360</v>
      </c>
      <c r="C26" s="589"/>
      <c r="D26" s="590"/>
      <c r="E26" s="590"/>
      <c r="F26" s="591"/>
      <c r="G26" s="591"/>
      <c r="H26" s="591"/>
      <c r="I26" s="589"/>
      <c r="J26" s="589"/>
      <c r="K26" s="592" t="s">
        <v>257</v>
      </c>
      <c r="L26" s="591"/>
      <c r="M26" s="591"/>
      <c r="N26" s="591"/>
      <c r="O26" s="591"/>
      <c r="P26" s="591"/>
      <c r="Q26" s="591"/>
      <c r="R26" s="591"/>
      <c r="S26" s="591"/>
      <c r="T26" s="591"/>
      <c r="U26" s="591"/>
      <c r="V26" s="591"/>
      <c r="W26" s="589"/>
      <c r="X26" s="599"/>
    </row>
    <row r="27" spans="3:24" hidden="1">
      <c r="C27" s="50"/>
      <c r="D27" s="50"/>
      <c r="E27" s="50"/>
      <c r="F27" s="50"/>
      <c r="G27" s="50"/>
      <c r="H27" s="50"/>
      <c r="I27" s="50"/>
      <c r="J27" s="50"/>
      <c r="K27" s="50"/>
      <c r="L27" s="50"/>
      <c r="M27" s="50"/>
      <c r="N27" s="50"/>
      <c r="O27" s="50"/>
      <c r="P27" s="50"/>
      <c r="Q27" s="50"/>
      <c r="R27" s="50"/>
      <c r="S27" s="50"/>
      <c r="T27" s="50"/>
      <c r="U27" s="50"/>
      <c r="V27" s="50"/>
      <c r="W27" s="50"/>
      <c r="X27" s="50"/>
    </row>
    <row r="28" spans="2:26" hidden="1">
      <c r="B28" s="340" t="s">
        <v>368</v>
      </c>
      <c r="C28" s="370">
        <v>8</v>
      </c>
      <c r="D28" s="370"/>
      <c r="E28" s="370">
        <v>5</v>
      </c>
      <c r="F28" s="370">
        <v>3</v>
      </c>
      <c r="G28" s="370">
        <v>2</v>
      </c>
      <c r="H28" s="370">
        <v>3</v>
      </c>
      <c r="I28" s="370">
        <v>4</v>
      </c>
      <c r="J28" s="370">
        <v>5</v>
      </c>
      <c r="K28" s="370">
        <v>4</v>
      </c>
      <c r="L28" s="370">
        <v>2</v>
      </c>
      <c r="M28" s="370">
        <v>4</v>
      </c>
      <c r="N28" s="370">
        <v>1</v>
      </c>
      <c r="O28" s="370">
        <v>0</v>
      </c>
      <c r="P28" s="370">
        <v>0</v>
      </c>
      <c r="Q28" s="370">
        <v>1</v>
      </c>
      <c r="R28" s="370">
        <v>1</v>
      </c>
      <c r="S28" s="370">
        <v>0</v>
      </c>
      <c r="T28" s="370">
        <v>0</v>
      </c>
      <c r="U28" s="370"/>
      <c r="V28" s="370">
        <v>0</v>
      </c>
      <c r="W28" s="370">
        <v>3</v>
      </c>
      <c r="X28" s="370">
        <v>8</v>
      </c>
      <c r="Y28" s="371"/>
      <c r="Z28" s="370">
        <f>SUM(C28:X28)</f>
        <v>54</v>
      </c>
    </row>
    <row r="29" spans="2:26" hidden="1">
      <c r="B29" s="340" t="s">
        <v>369</v>
      </c>
      <c r="C29" s="370">
        <v>4</v>
      </c>
      <c r="D29" s="370"/>
      <c r="E29" s="370">
        <v>1</v>
      </c>
      <c r="F29" s="370">
        <v>0</v>
      </c>
      <c r="G29" s="370">
        <v>0</v>
      </c>
      <c r="H29" s="370">
        <v>1</v>
      </c>
      <c r="I29" s="370">
        <v>0</v>
      </c>
      <c r="J29" s="370">
        <v>1</v>
      </c>
      <c r="K29" s="370">
        <v>0</v>
      </c>
      <c r="L29" s="370">
        <v>0</v>
      </c>
      <c r="M29" s="370">
        <v>0</v>
      </c>
      <c r="N29" s="370">
        <v>6</v>
      </c>
      <c r="O29" s="370">
        <v>4</v>
      </c>
      <c r="P29" s="370">
        <v>1</v>
      </c>
      <c r="Q29" s="370">
        <v>0</v>
      </c>
      <c r="R29" s="370">
        <v>1</v>
      </c>
      <c r="S29" s="370">
        <v>0</v>
      </c>
      <c r="T29" s="370">
        <v>2</v>
      </c>
      <c r="U29" s="370"/>
      <c r="V29" s="370">
        <v>1</v>
      </c>
      <c r="W29" s="370">
        <v>12</v>
      </c>
      <c r="X29" s="370">
        <v>2</v>
      </c>
      <c r="Y29" s="371"/>
      <c r="Z29" s="370">
        <f>SUM(C29:X29)</f>
        <v>36</v>
      </c>
    </row>
    <row r="30" spans="3:26" hidden="1">
      <c r="C30" s="372">
        <f>SUM(C28:C29)</f>
        <v>12</v>
      </c>
      <c r="D30" s="372">
        <f>SUM(D28:D29)</f>
        <v>0</v>
      </c>
      <c r="E30" s="372">
        <f>SUM(E28:E29)</f>
        <v>6</v>
      </c>
      <c r="F30" s="372">
        <f>SUM(F28:F29)</f>
        <v>3</v>
      </c>
      <c r="G30" s="372">
        <f>SUM(G28:G29)</f>
        <v>2</v>
      </c>
      <c r="H30" s="372">
        <f>SUM(H28:H29)</f>
        <v>4</v>
      </c>
      <c r="I30" s="372">
        <f>SUM(I28:I29)</f>
        <v>4</v>
      </c>
      <c r="J30" s="372">
        <f>SUM(J28:J29)</f>
        <v>6</v>
      </c>
      <c r="K30" s="372">
        <f>SUM(K28:K29)</f>
        <v>4</v>
      </c>
      <c r="L30" s="372">
        <f>SUM(L28:L29)</f>
        <v>2</v>
      </c>
      <c r="M30" s="372">
        <f>SUM(M28:M29)</f>
        <v>4</v>
      </c>
      <c r="N30" s="372">
        <f>SUM(N28:N29)</f>
        <v>7</v>
      </c>
      <c r="O30" s="372">
        <f>SUM(O28:O29)</f>
        <v>4</v>
      </c>
      <c r="P30" s="372">
        <f>SUM(P28:P29)</f>
        <v>1</v>
      </c>
      <c r="Q30" s="372">
        <f>SUM(Q28:Q29)</f>
        <v>1</v>
      </c>
      <c r="R30" s="372">
        <f>SUM(R28:R29)</f>
        <v>2</v>
      </c>
      <c r="S30" s="372">
        <f>SUM(S28:S29)</f>
        <v>0</v>
      </c>
      <c r="T30" s="372">
        <f>SUM(T28:T29)</f>
        <v>2</v>
      </c>
      <c r="U30" s="372"/>
      <c r="V30" s="372">
        <f>SUM(V28:V29)</f>
        <v>1</v>
      </c>
      <c r="W30" s="372">
        <f>SUM(W28:W29)</f>
        <v>15</v>
      </c>
      <c r="X30" s="372">
        <f>SUM(X28:X29)</f>
        <v>10</v>
      </c>
      <c r="Y30" s="371"/>
      <c r="Z30" s="370">
        <f>SUM(C30:X30)</f>
        <v>90</v>
      </c>
    </row>
    <row r="31" spans="3:26" hidden="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row>
    <row r="32" spans="2:26" hidden="1">
      <c r="B32" t="s">
        <v>2</v>
      </c>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row>
    <row r="33" spans="2:26" hidden="1">
      <c r="B33" s="340" t="s">
        <v>368</v>
      </c>
      <c r="C33" s="370">
        <v>3</v>
      </c>
      <c r="D33" s="370"/>
      <c r="E33" s="370">
        <v>0</v>
      </c>
      <c r="F33" s="370">
        <v>0</v>
      </c>
      <c r="G33" s="370">
        <v>0</v>
      </c>
      <c r="H33" s="370">
        <v>0</v>
      </c>
      <c r="I33" s="370">
        <v>0</v>
      </c>
      <c r="J33" s="370">
        <v>1</v>
      </c>
      <c r="K33" s="370">
        <v>1</v>
      </c>
      <c r="L33" s="370">
        <v>1</v>
      </c>
      <c r="M33" s="370">
        <v>1</v>
      </c>
      <c r="N33" s="370">
        <v>1</v>
      </c>
      <c r="O33" s="370">
        <v>0</v>
      </c>
      <c r="P33" s="370">
        <v>0</v>
      </c>
      <c r="Q33" s="370">
        <v>0</v>
      </c>
      <c r="R33" s="370">
        <v>0</v>
      </c>
      <c r="S33" s="370">
        <v>0</v>
      </c>
      <c r="T33" s="370">
        <v>0</v>
      </c>
      <c r="U33" s="370"/>
      <c r="V33" s="370">
        <v>0</v>
      </c>
      <c r="W33" s="370">
        <v>0</v>
      </c>
      <c r="X33" s="370">
        <v>2</v>
      </c>
      <c r="Y33" s="371"/>
      <c r="Z33" s="370">
        <f>SUM(C33:X33)</f>
        <v>10</v>
      </c>
    </row>
    <row r="34" spans="2:26" hidden="1">
      <c r="B34" s="340" t="s">
        <v>369</v>
      </c>
      <c r="C34" s="370">
        <v>0</v>
      </c>
      <c r="D34" s="370"/>
      <c r="E34" s="370">
        <v>0</v>
      </c>
      <c r="F34" s="370">
        <v>0</v>
      </c>
      <c r="G34" s="370">
        <v>0</v>
      </c>
      <c r="H34" s="370">
        <v>0</v>
      </c>
      <c r="I34" s="370">
        <v>0</v>
      </c>
      <c r="J34" s="370">
        <v>0</v>
      </c>
      <c r="K34" s="370">
        <v>0</v>
      </c>
      <c r="L34" s="370">
        <v>0</v>
      </c>
      <c r="M34" s="370">
        <v>0</v>
      </c>
      <c r="N34" s="370">
        <v>0</v>
      </c>
      <c r="O34" s="370">
        <v>0</v>
      </c>
      <c r="P34" s="370">
        <v>0</v>
      </c>
      <c r="Q34" s="370">
        <v>0</v>
      </c>
      <c r="R34" s="370">
        <v>0</v>
      </c>
      <c r="S34" s="370">
        <v>0</v>
      </c>
      <c r="T34" s="370">
        <v>0</v>
      </c>
      <c r="U34" s="370"/>
      <c r="V34" s="370">
        <v>1</v>
      </c>
      <c r="W34" s="370">
        <v>3</v>
      </c>
      <c r="X34" s="370">
        <v>0</v>
      </c>
      <c r="Y34" s="371"/>
      <c r="Z34" s="370">
        <f>SUM(C34:X34)</f>
        <v>4</v>
      </c>
    </row>
    <row r="35" spans="3:26" hidden="1">
      <c r="C35" s="372">
        <f>SUM(C33:C34)</f>
        <v>3</v>
      </c>
      <c r="D35" s="372">
        <f>SUM(D33:D34)</f>
        <v>0</v>
      </c>
      <c r="E35" s="372">
        <f>SUM(E33:E34)</f>
        <v>0</v>
      </c>
      <c r="F35" s="372">
        <f>SUM(F33:F34)</f>
        <v>0</v>
      </c>
      <c r="G35" s="372">
        <f>SUM(G33:G34)</f>
        <v>0</v>
      </c>
      <c r="H35" s="372">
        <f>SUM(H33:H34)</f>
        <v>0</v>
      </c>
      <c r="I35" s="372">
        <f>SUM(I33:I34)</f>
        <v>0</v>
      </c>
      <c r="J35" s="372">
        <f>SUM(J33:J34)</f>
        <v>1</v>
      </c>
      <c r="K35" s="372">
        <f>SUM(K33:K34)</f>
        <v>1</v>
      </c>
      <c r="L35" s="372">
        <f>SUM(L33:L34)</f>
        <v>1</v>
      </c>
      <c r="M35" s="372">
        <f>SUM(M33:M34)</f>
        <v>1</v>
      </c>
      <c r="N35" s="372">
        <f>SUM(N33:N34)</f>
        <v>1</v>
      </c>
      <c r="O35" s="372">
        <f>SUM(O33:O34)</f>
        <v>0</v>
      </c>
      <c r="P35" s="372">
        <f>SUM(P33:P34)</f>
        <v>0</v>
      </c>
      <c r="Q35" s="372">
        <f>SUM(Q33:Q34)</f>
        <v>0</v>
      </c>
      <c r="R35" s="372">
        <f>SUM(R33:R34)</f>
        <v>0</v>
      </c>
      <c r="S35" s="372">
        <f>SUM(S33:S34)</f>
        <v>0</v>
      </c>
      <c r="T35" s="372">
        <f>SUM(T33:T34)</f>
        <v>0</v>
      </c>
      <c r="U35" s="372"/>
      <c r="V35" s="372">
        <f>SUM(V33:V34)</f>
        <v>1</v>
      </c>
      <c r="W35" s="372">
        <f>SUM(W33:W34)</f>
        <v>3</v>
      </c>
      <c r="X35" s="372">
        <f>SUM(X33:X34)</f>
        <v>2</v>
      </c>
      <c r="Y35" s="371"/>
      <c r="Z35" s="370">
        <f>SUM(C35:X35)</f>
        <v>14</v>
      </c>
    </row>
    <row r="36" spans="3:3">
      <c r="C36" s="50" t="s">
        <v>435</v>
      </c>
    </row>
    <row r="37" spans="3:5">
      <c r="C37" s="355" t="s">
        <v>351</v>
      </c>
      <c r="E37" t="s">
        <v>433</v>
      </c>
    </row>
    <row r="38" spans="3:5">
      <c r="C38" s="345" t="s">
        <v>352</v>
      </c>
      <c r="E38" t="s">
        <v>434</v>
      </c>
    </row>
  </sheetData>
  <mergeCells count="10">
    <mergeCell ref="T2:T3"/>
    <mergeCell ref="V2:V3"/>
    <mergeCell ref="W2:W3"/>
    <mergeCell ref="X2:X3"/>
    <mergeCell ref="C2:C3"/>
    <mergeCell ref="D2:J2"/>
    <mergeCell ref="K2:M2"/>
    <mergeCell ref="N2:N3"/>
    <mergeCell ref="S2:S3"/>
    <mergeCell ref="O2:R2"/>
  </mergeCells>
  <pageMargins left="0.7" right="0.7" top="0.75" bottom="0.75" header="0.3" footer="0.3"/>
  <pageSetup paperSize="8" scale="86" orientation="landscape"/>
  <headerFooter scaleWithDoc="1" alignWithMargins="0" differentFirst="0" differentOddEven="0"/>
  <extLst/>
</worksheet>
</file>

<file path=xl/worksheets/sheet2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Z43"/>
  <sheetViews>
    <sheetView topLeftCell="A1" view="normal" workbookViewId="0">
      <pane xSplit="2" ySplit="4" topLeftCell="C5" activePane="bottomRight" state="frozen"/>
      <selection pane="bottomRight" activeCell="W24" sqref="W24"/>
    </sheetView>
  </sheetViews>
  <sheetFormatPr defaultRowHeight="14.4"/>
  <cols>
    <col min="1" max="2" width="24.375" customWidth="1"/>
    <col min="4" max="4" width="0" hidden="1" customWidth="1"/>
    <col min="6" max="7" width="9.125" customWidth="1"/>
  </cols>
  <sheetData>
    <row r="1" spans="1:24" s="1" customFormat="1" ht="31.5" customHeight="1">
      <c r="A1" s="329" t="s">
        <v>353</v>
      </c>
      <c r="B1" s="330"/>
      <c r="C1" s="330"/>
      <c r="D1" s="330"/>
      <c r="E1" s="330"/>
      <c r="F1" s="330"/>
      <c r="G1" s="330"/>
      <c r="H1" s="330"/>
      <c r="I1" s="330"/>
      <c r="J1" s="330"/>
      <c r="K1" s="330"/>
      <c r="L1" s="330"/>
      <c r="M1" s="330"/>
      <c r="N1" s="330"/>
      <c r="O1" s="330"/>
      <c r="P1" s="330"/>
      <c r="Q1" s="330"/>
      <c r="R1" s="330"/>
      <c r="S1" s="330"/>
      <c r="T1" s="330"/>
      <c r="U1" s="330"/>
      <c r="V1" s="330"/>
      <c r="W1" s="330"/>
      <c r="X1" s="331"/>
    </row>
    <row r="2" spans="1:24" s="1" customFormat="1" ht="31.5" customHeight="1">
      <c r="A2" s="475"/>
      <c r="B2" s="330"/>
      <c r="C2" s="334" t="s">
        <v>67</v>
      </c>
      <c r="D2" s="1549" t="s">
        <v>242</v>
      </c>
      <c r="E2" s="1550"/>
      <c r="F2" s="1550"/>
      <c r="G2" s="1550"/>
      <c r="H2" s="1550"/>
      <c r="I2" s="1550"/>
      <c r="J2" s="1551"/>
      <c r="K2" s="1549" t="s">
        <v>243</v>
      </c>
      <c r="L2" s="1550"/>
      <c r="M2" s="1551"/>
      <c r="N2" s="334" t="s">
        <v>354</v>
      </c>
      <c r="O2" s="1549" t="s">
        <v>244</v>
      </c>
      <c r="P2" s="1550"/>
      <c r="Q2" s="1550"/>
      <c r="R2" s="1551"/>
      <c r="S2" s="334" t="s">
        <v>72</v>
      </c>
      <c r="T2" s="334" t="s">
        <v>73</v>
      </c>
      <c r="U2" s="334" t="s">
        <v>580</v>
      </c>
      <c r="V2" s="334" t="s">
        <v>78</v>
      </c>
      <c r="W2" s="1547" t="s">
        <v>80</v>
      </c>
      <c r="X2" s="1548" t="s">
        <v>256</v>
      </c>
    </row>
    <row r="3" spans="1:24" s="11" customFormat="1" ht="95.25" customHeight="1" thickBot="1">
      <c r="A3" s="476" t="s">
        <v>37</v>
      </c>
      <c r="B3" s="332" t="s">
        <v>8</v>
      </c>
      <c r="C3" s="334"/>
      <c r="D3" s="333" t="s">
        <v>239</v>
      </c>
      <c r="E3" s="334" t="s">
        <v>240</v>
      </c>
      <c r="F3" s="334" t="s">
        <v>241</v>
      </c>
      <c r="G3" s="334" t="s">
        <v>201</v>
      </c>
      <c r="H3" s="334" t="s">
        <v>202</v>
      </c>
      <c r="I3" s="334" t="s">
        <v>503</v>
      </c>
      <c r="J3" s="334" t="s">
        <v>504</v>
      </c>
      <c r="K3" s="334" t="s">
        <v>68</v>
      </c>
      <c r="L3" s="334" t="s">
        <v>204</v>
      </c>
      <c r="M3" s="334" t="s">
        <v>205</v>
      </c>
      <c r="N3" s="334"/>
      <c r="O3" s="334" t="s">
        <v>77</v>
      </c>
      <c r="P3" s="334" t="s">
        <v>70</v>
      </c>
      <c r="Q3" s="334" t="s">
        <v>71</v>
      </c>
      <c r="R3" s="334" t="s">
        <v>295</v>
      </c>
      <c r="S3" s="334"/>
      <c r="T3" s="334"/>
      <c r="U3" s="334"/>
      <c r="V3" s="334"/>
      <c r="W3" s="1547"/>
      <c r="X3" s="1548"/>
    </row>
    <row r="4" spans="1:24" s="5" customFormat="1" ht="23.25" customHeight="1" hidden="1" thickBot="1">
      <c r="A4" s="477"/>
      <c r="B4" s="335"/>
      <c r="C4" s="784"/>
      <c r="D4" s="784"/>
      <c r="E4" s="784"/>
      <c r="F4" s="784"/>
      <c r="G4" s="784"/>
      <c r="H4" s="784"/>
      <c r="I4" s="784"/>
      <c r="J4" s="784"/>
      <c r="K4" s="784"/>
      <c r="L4" s="784"/>
      <c r="M4" s="784"/>
      <c r="N4" s="784"/>
      <c r="O4" s="784"/>
      <c r="P4" s="784"/>
      <c r="Q4" s="784"/>
      <c r="R4" s="784"/>
      <c r="S4" s="784"/>
      <c r="T4" s="784"/>
      <c r="U4" s="784"/>
      <c r="V4" s="784"/>
      <c r="W4" s="785"/>
      <c r="X4" s="338"/>
    </row>
    <row r="5" spans="1:24" s="2" customFormat="1" ht="28.8">
      <c r="A5" s="707" t="s">
        <v>585</v>
      </c>
      <c r="B5" s="708" t="s">
        <v>355</v>
      </c>
      <c r="C5" s="600"/>
      <c r="D5" s="786"/>
      <c r="E5" s="787"/>
      <c r="F5" s="698" t="s">
        <v>477</v>
      </c>
      <c r="G5" s="698" t="s">
        <v>477</v>
      </c>
      <c r="H5" s="698" t="s">
        <v>477</v>
      </c>
      <c r="I5" s="787"/>
      <c r="J5" s="787"/>
      <c r="K5" s="787"/>
      <c r="L5" s="787"/>
      <c r="M5" s="787"/>
      <c r="N5" s="600"/>
      <c r="O5" s="600"/>
      <c r="P5" s="787"/>
      <c r="Q5" s="787"/>
      <c r="R5" s="787"/>
      <c r="S5" s="787"/>
      <c r="T5" s="787"/>
      <c r="U5" s="600" t="s">
        <v>257</v>
      </c>
      <c r="V5" s="698" t="s">
        <v>477</v>
      </c>
      <c r="W5" s="788" t="s">
        <v>257</v>
      </c>
      <c r="X5" s="777" t="s">
        <v>477</v>
      </c>
    </row>
    <row r="6" spans="1:24" s="2" customFormat="1" ht="24.6">
      <c r="A6" s="699"/>
      <c r="B6" s="700" t="s">
        <v>356</v>
      </c>
      <c r="C6" s="585"/>
      <c r="D6" s="770"/>
      <c r="E6" s="615"/>
      <c r="F6" s="701" t="s">
        <v>477</v>
      </c>
      <c r="G6" s="701" t="s">
        <v>477</v>
      </c>
      <c r="H6" s="701" t="s">
        <v>477</v>
      </c>
      <c r="I6" s="615"/>
      <c r="J6" s="615"/>
      <c r="K6" s="615"/>
      <c r="L6" s="615"/>
      <c r="M6" s="615"/>
      <c r="N6" s="585"/>
      <c r="O6" s="585"/>
      <c r="P6" s="615"/>
      <c r="Q6" s="615"/>
      <c r="R6" s="615"/>
      <c r="S6" s="615"/>
      <c r="T6" s="615"/>
      <c r="U6" s="585"/>
      <c r="V6" s="701" t="s">
        <v>477</v>
      </c>
      <c r="W6" s="780"/>
      <c r="X6" s="778"/>
    </row>
    <row r="7" spans="1:24" s="1" customFormat="1" ht="30" customHeight="1">
      <c r="A7" s="702"/>
      <c r="B7" s="700" t="s">
        <v>357</v>
      </c>
      <c r="C7" s="585"/>
      <c r="D7" s="771"/>
      <c r="E7" s="616"/>
      <c r="F7" s="701" t="s">
        <v>477</v>
      </c>
      <c r="G7" s="701" t="s">
        <v>477</v>
      </c>
      <c r="H7" s="701" t="s">
        <v>477</v>
      </c>
      <c r="I7" s="616"/>
      <c r="J7" s="616"/>
      <c r="K7" s="616"/>
      <c r="L7" s="616"/>
      <c r="M7" s="616"/>
      <c r="N7" s="697" t="s">
        <v>478</v>
      </c>
      <c r="O7" s="697" t="s">
        <v>478</v>
      </c>
      <c r="P7" s="616"/>
      <c r="Q7" s="616"/>
      <c r="R7" s="616"/>
      <c r="S7" s="616"/>
      <c r="T7" s="616"/>
      <c r="U7" s="585"/>
      <c r="V7" s="585"/>
      <c r="W7" s="780"/>
      <c r="X7" s="778"/>
    </row>
    <row r="8" spans="1:24" s="1" customFormat="1" ht="30" customHeight="1">
      <c r="A8" s="702"/>
      <c r="B8" s="700" t="s">
        <v>358</v>
      </c>
      <c r="C8" s="585"/>
      <c r="D8" s="771"/>
      <c r="E8" s="616"/>
      <c r="F8" s="585"/>
      <c r="G8" s="701" t="s">
        <v>477</v>
      </c>
      <c r="H8" s="585"/>
      <c r="I8" s="616"/>
      <c r="J8" s="616"/>
      <c r="K8" s="616"/>
      <c r="L8" s="616"/>
      <c r="M8" s="616"/>
      <c r="N8" s="585"/>
      <c r="O8" s="585"/>
      <c r="P8" s="616"/>
      <c r="Q8" s="616"/>
      <c r="R8" s="616"/>
      <c r="S8" s="616"/>
      <c r="T8" s="616"/>
      <c r="U8" s="585"/>
      <c r="V8" s="585"/>
      <c r="W8" s="781" t="s">
        <v>478</v>
      </c>
      <c r="X8" s="778"/>
    </row>
    <row r="9" spans="1:24" s="1" customFormat="1" ht="30" customHeight="1">
      <c r="A9" s="702"/>
      <c r="B9" s="700" t="s">
        <v>359</v>
      </c>
      <c r="C9" s="701" t="s">
        <v>477</v>
      </c>
      <c r="D9" s="771"/>
      <c r="E9" s="616"/>
      <c r="F9" s="701" t="s">
        <v>477</v>
      </c>
      <c r="G9" s="701" t="s">
        <v>477</v>
      </c>
      <c r="H9" s="701" t="s">
        <v>477</v>
      </c>
      <c r="I9" s="616"/>
      <c r="J9" s="616"/>
      <c r="K9" s="616"/>
      <c r="L9" s="616"/>
      <c r="M9" s="616"/>
      <c r="N9" s="697" t="s">
        <v>478</v>
      </c>
      <c r="O9" s="697" t="s">
        <v>478</v>
      </c>
      <c r="P9" s="616"/>
      <c r="Q9" s="616"/>
      <c r="R9" s="616"/>
      <c r="S9" s="616"/>
      <c r="T9" s="616"/>
      <c r="U9" s="585"/>
      <c r="V9" s="701" t="s">
        <v>477</v>
      </c>
      <c r="W9" s="780"/>
      <c r="X9" s="778"/>
    </row>
    <row r="10" spans="1:24" s="1" customFormat="1" ht="30" customHeight="1">
      <c r="A10" s="703"/>
      <c r="B10" s="704" t="s">
        <v>360</v>
      </c>
      <c r="C10" s="592"/>
      <c r="D10" s="772"/>
      <c r="E10" s="617"/>
      <c r="F10" s="592"/>
      <c r="G10" s="782" t="s">
        <v>478</v>
      </c>
      <c r="H10" s="782" t="s">
        <v>478</v>
      </c>
      <c r="I10" s="617"/>
      <c r="J10" s="617"/>
      <c r="K10" s="617"/>
      <c r="L10" s="617"/>
      <c r="M10" s="617"/>
      <c r="N10" s="592"/>
      <c r="O10" s="782" t="s">
        <v>478</v>
      </c>
      <c r="P10" s="617"/>
      <c r="Q10" s="617"/>
      <c r="R10" s="617"/>
      <c r="S10" s="617"/>
      <c r="T10" s="617"/>
      <c r="U10" s="592"/>
      <c r="V10" s="592"/>
      <c r="W10" s="783"/>
      <c r="X10" s="779"/>
    </row>
    <row r="11" spans="1:24" s="1" customFormat="1" ht="28.8">
      <c r="A11" s="695" t="s">
        <v>526</v>
      </c>
      <c r="B11" s="696" t="s">
        <v>17</v>
      </c>
      <c r="C11" s="697" t="s">
        <v>478</v>
      </c>
      <c r="D11" s="578"/>
      <c r="E11" s="698" t="s">
        <v>477</v>
      </c>
      <c r="F11" s="578"/>
      <c r="G11" s="578"/>
      <c r="H11" s="578"/>
      <c r="I11" s="578"/>
      <c r="J11" s="578"/>
      <c r="K11" s="578"/>
      <c r="L11" s="600" t="s">
        <v>254</v>
      </c>
      <c r="M11" s="600" t="s">
        <v>254</v>
      </c>
      <c r="N11" s="697" t="s">
        <v>478</v>
      </c>
      <c r="O11" s="578"/>
      <c r="P11" s="697" t="s">
        <v>478</v>
      </c>
      <c r="Q11" s="698" t="s">
        <v>477</v>
      </c>
      <c r="R11" s="578"/>
      <c r="S11" s="600" t="s">
        <v>254</v>
      </c>
      <c r="T11" s="697" t="s">
        <v>478</v>
      </c>
      <c r="U11" s="578"/>
      <c r="V11" s="578"/>
      <c r="W11" s="710" t="s">
        <v>478</v>
      </c>
      <c r="X11" s="601" t="s">
        <v>254</v>
      </c>
    </row>
    <row r="12" spans="1:24" s="1" customFormat="1" ht="30" customHeight="1">
      <c r="A12" s="702"/>
      <c r="B12" s="700" t="s">
        <v>361</v>
      </c>
      <c r="C12" s="585" t="s">
        <v>255</v>
      </c>
      <c r="D12" s="602"/>
      <c r="E12" s="701" t="s">
        <v>477</v>
      </c>
      <c r="F12" s="602"/>
      <c r="G12" s="602"/>
      <c r="H12" s="602"/>
      <c r="I12" s="602"/>
      <c r="J12" s="602"/>
      <c r="K12" s="602"/>
      <c r="L12" s="585" t="s">
        <v>255</v>
      </c>
      <c r="M12" s="585" t="s">
        <v>255</v>
      </c>
      <c r="N12" s="602"/>
      <c r="O12" s="602"/>
      <c r="P12" s="602"/>
      <c r="Q12" s="602"/>
      <c r="R12" s="602"/>
      <c r="S12" s="602"/>
      <c r="T12" s="602"/>
      <c r="U12" s="602"/>
      <c r="V12" s="602"/>
      <c r="W12" s="709" t="s">
        <v>478</v>
      </c>
      <c r="X12" s="603" t="s">
        <v>254</v>
      </c>
    </row>
    <row r="13" spans="1:24" s="1" customFormat="1" ht="30" customHeight="1">
      <c r="A13" s="702"/>
      <c r="B13" s="700" t="s">
        <v>362</v>
      </c>
      <c r="C13" s="585" t="s">
        <v>254</v>
      </c>
      <c r="D13" s="602"/>
      <c r="E13" s="701" t="s">
        <v>477</v>
      </c>
      <c r="F13" s="602"/>
      <c r="G13" s="602"/>
      <c r="H13" s="602"/>
      <c r="I13" s="602"/>
      <c r="J13" s="602"/>
      <c r="K13" s="602"/>
      <c r="L13" s="585" t="s">
        <v>255</v>
      </c>
      <c r="M13" s="701" t="s">
        <v>477</v>
      </c>
      <c r="N13" s="602"/>
      <c r="O13" s="602"/>
      <c r="P13" s="602"/>
      <c r="Q13" s="602"/>
      <c r="R13" s="602"/>
      <c r="S13" s="602"/>
      <c r="T13" s="602"/>
      <c r="U13" s="602"/>
      <c r="V13" s="602"/>
      <c r="W13" s="709" t="s">
        <v>478</v>
      </c>
      <c r="X13" s="603" t="s">
        <v>254</v>
      </c>
    </row>
    <row r="14" spans="1:24" s="1" customFormat="1" ht="30" customHeight="1">
      <c r="A14" s="705"/>
      <c r="B14" s="700" t="s">
        <v>363</v>
      </c>
      <c r="C14" s="701" t="s">
        <v>477</v>
      </c>
      <c r="D14" s="602"/>
      <c r="E14" s="701" t="s">
        <v>477</v>
      </c>
      <c r="F14" s="602"/>
      <c r="G14" s="602"/>
      <c r="H14" s="602"/>
      <c r="I14" s="602"/>
      <c r="J14" s="602"/>
      <c r="K14" s="602"/>
      <c r="L14" s="585" t="s">
        <v>255</v>
      </c>
      <c r="M14" s="701" t="s">
        <v>477</v>
      </c>
      <c r="N14" s="602"/>
      <c r="O14" s="602"/>
      <c r="P14" s="602"/>
      <c r="Q14" s="602"/>
      <c r="R14" s="602"/>
      <c r="S14" s="602"/>
      <c r="T14" s="602"/>
      <c r="U14" s="602"/>
      <c r="V14" s="602"/>
      <c r="W14" s="604" t="s">
        <v>255</v>
      </c>
      <c r="X14" s="603" t="s">
        <v>255</v>
      </c>
    </row>
    <row r="15" spans="1:24" s="1" customFormat="1" ht="30" customHeight="1">
      <c r="A15" s="702"/>
      <c r="B15" s="700" t="s">
        <v>364</v>
      </c>
      <c r="C15" s="585" t="s">
        <v>255</v>
      </c>
      <c r="D15" s="602"/>
      <c r="E15" s="701" t="s">
        <v>477</v>
      </c>
      <c r="F15" s="602"/>
      <c r="G15" s="602"/>
      <c r="H15" s="602"/>
      <c r="I15" s="602"/>
      <c r="J15" s="602"/>
      <c r="K15" s="602"/>
      <c r="L15" s="701" t="s">
        <v>477</v>
      </c>
      <c r="M15" s="701" t="s">
        <v>477</v>
      </c>
      <c r="N15" s="602"/>
      <c r="O15" s="602"/>
      <c r="P15" s="602"/>
      <c r="Q15" s="602"/>
      <c r="R15" s="602"/>
      <c r="S15" s="602"/>
      <c r="T15" s="602"/>
      <c r="U15" s="602"/>
      <c r="V15" s="602"/>
      <c r="W15" s="709" t="s">
        <v>478</v>
      </c>
      <c r="X15" s="712" t="s">
        <v>477</v>
      </c>
    </row>
    <row r="16" spans="1:24" s="1" customFormat="1" ht="30" customHeight="1">
      <c r="A16" s="702"/>
      <c r="B16" s="700" t="s">
        <v>365</v>
      </c>
      <c r="C16" s="701" t="s">
        <v>477</v>
      </c>
      <c r="D16" s="602"/>
      <c r="E16" s="701" t="s">
        <v>477</v>
      </c>
      <c r="F16" s="602"/>
      <c r="G16" s="602"/>
      <c r="H16" s="602"/>
      <c r="I16" s="602"/>
      <c r="J16" s="602"/>
      <c r="K16" s="602"/>
      <c r="L16" s="585" t="s">
        <v>255</v>
      </c>
      <c r="M16" s="701" t="s">
        <v>477</v>
      </c>
      <c r="N16" s="602"/>
      <c r="O16" s="602"/>
      <c r="P16" s="602"/>
      <c r="Q16" s="602"/>
      <c r="R16" s="602"/>
      <c r="S16" s="602"/>
      <c r="T16" s="602"/>
      <c r="U16" s="602"/>
      <c r="V16" s="602"/>
      <c r="W16" s="604" t="s">
        <v>254</v>
      </c>
      <c r="X16" s="712" t="s">
        <v>477</v>
      </c>
    </row>
    <row r="17" spans="1:24" s="1" customFormat="1" ht="30" customHeight="1">
      <c r="A17" s="705"/>
      <c r="B17" s="700" t="s">
        <v>366</v>
      </c>
      <c r="C17" s="585" t="s">
        <v>254</v>
      </c>
      <c r="D17" s="602"/>
      <c r="E17" s="701" t="s">
        <v>477</v>
      </c>
      <c r="F17" s="602"/>
      <c r="G17" s="602"/>
      <c r="H17" s="602"/>
      <c r="I17" s="602"/>
      <c r="J17" s="602"/>
      <c r="K17" s="602"/>
      <c r="L17" s="585" t="s">
        <v>255</v>
      </c>
      <c r="M17" s="701" t="s">
        <v>477</v>
      </c>
      <c r="N17" s="602"/>
      <c r="O17" s="602"/>
      <c r="P17" s="602"/>
      <c r="Q17" s="602"/>
      <c r="R17" s="602"/>
      <c r="S17" s="602"/>
      <c r="T17" s="602"/>
      <c r="U17" s="602"/>
      <c r="V17" s="602"/>
      <c r="W17" s="604" t="s">
        <v>254</v>
      </c>
      <c r="X17" s="603" t="s">
        <v>255</v>
      </c>
    </row>
    <row r="18" spans="1:24" s="1" customFormat="1" ht="30" customHeight="1">
      <c r="A18" s="706"/>
      <c r="B18" s="704" t="s">
        <v>360</v>
      </c>
      <c r="C18" s="585" t="s">
        <v>255</v>
      </c>
      <c r="D18" s="606"/>
      <c r="E18" s="585" t="s">
        <v>254</v>
      </c>
      <c r="F18" s="606"/>
      <c r="G18" s="606"/>
      <c r="H18" s="606"/>
      <c r="I18" s="606"/>
      <c r="J18" s="606"/>
      <c r="K18" s="606"/>
      <c r="L18" s="592" t="s">
        <v>257</v>
      </c>
      <c r="M18" s="592" t="s">
        <v>257</v>
      </c>
      <c r="N18" s="606"/>
      <c r="O18" s="606"/>
      <c r="P18" s="606"/>
      <c r="Q18" s="606"/>
      <c r="R18" s="606"/>
      <c r="S18" s="606"/>
      <c r="T18" s="606"/>
      <c r="U18" s="606"/>
      <c r="V18" s="606"/>
      <c r="W18" s="604" t="s">
        <v>254</v>
      </c>
      <c r="X18" s="603" t="s">
        <v>255</v>
      </c>
    </row>
    <row r="19" spans="1:24" s="1" customFormat="1" ht="30" customHeight="1">
      <c r="A19" s="695" t="s">
        <v>631</v>
      </c>
      <c r="B19" s="696" t="s">
        <v>17</v>
      </c>
      <c r="C19" s="697" t="s">
        <v>478</v>
      </c>
      <c r="D19" s="575"/>
      <c r="E19" s="575"/>
      <c r="F19" s="575"/>
      <c r="G19" s="575"/>
      <c r="H19" s="575"/>
      <c r="I19" s="698" t="s">
        <v>477</v>
      </c>
      <c r="J19" s="698" t="s">
        <v>477</v>
      </c>
      <c r="K19" s="577"/>
      <c r="L19" s="575"/>
      <c r="M19" s="575"/>
      <c r="N19" s="697" t="s">
        <v>478</v>
      </c>
      <c r="O19" s="578"/>
      <c r="P19" s="578"/>
      <c r="Q19" s="578"/>
      <c r="R19" s="577"/>
      <c r="S19" s="577"/>
      <c r="T19" s="697" t="s">
        <v>478</v>
      </c>
      <c r="U19" s="575"/>
      <c r="V19" s="575"/>
      <c r="W19" s="710" t="s">
        <v>478</v>
      </c>
      <c r="X19" s="596"/>
    </row>
    <row r="20" spans="1:24" s="1" customFormat="1" ht="30" customHeight="1">
      <c r="A20" s="699"/>
      <c r="B20" s="700" t="s">
        <v>361</v>
      </c>
      <c r="C20" s="701" t="s">
        <v>477</v>
      </c>
      <c r="D20" s="582"/>
      <c r="E20" s="582"/>
      <c r="F20" s="582"/>
      <c r="G20" s="582"/>
      <c r="H20" s="582"/>
      <c r="I20" s="701" t="s">
        <v>477</v>
      </c>
      <c r="J20" s="701" t="s">
        <v>477</v>
      </c>
      <c r="K20" s="581"/>
      <c r="L20" s="582"/>
      <c r="M20" s="582"/>
      <c r="N20" s="582"/>
      <c r="O20" s="582"/>
      <c r="P20" s="582"/>
      <c r="Q20" s="582"/>
      <c r="R20" s="582"/>
      <c r="S20" s="582"/>
      <c r="T20" s="582"/>
      <c r="U20" s="582"/>
      <c r="V20" s="582"/>
      <c r="W20" s="709" t="s">
        <v>478</v>
      </c>
      <c r="X20" s="597"/>
    </row>
    <row r="21" spans="1:24" s="1" customFormat="1" ht="30" customHeight="1">
      <c r="A21" s="699"/>
      <c r="B21" s="700" t="s">
        <v>362</v>
      </c>
      <c r="C21" s="581"/>
      <c r="D21" s="582"/>
      <c r="E21" s="582"/>
      <c r="F21" s="582"/>
      <c r="G21" s="582"/>
      <c r="H21" s="582"/>
      <c r="I21" s="701" t="s">
        <v>477</v>
      </c>
      <c r="J21" s="701" t="s">
        <v>477</v>
      </c>
      <c r="K21" s="581"/>
      <c r="L21" s="582"/>
      <c r="M21" s="582"/>
      <c r="N21" s="582"/>
      <c r="O21" s="582"/>
      <c r="P21" s="582"/>
      <c r="Q21" s="582"/>
      <c r="R21" s="582"/>
      <c r="S21" s="582"/>
      <c r="T21" s="582"/>
      <c r="U21" s="582"/>
      <c r="V21" s="582"/>
      <c r="W21" s="709" t="s">
        <v>478</v>
      </c>
      <c r="X21" s="597"/>
    </row>
    <row r="22" spans="1:24" s="1" customFormat="1" ht="30" customHeight="1">
      <c r="A22" s="702"/>
      <c r="B22" s="700" t="s">
        <v>358</v>
      </c>
      <c r="C22" s="899"/>
      <c r="D22" s="582"/>
      <c r="E22" s="582"/>
      <c r="F22" s="582"/>
      <c r="G22" s="582"/>
      <c r="H22" s="582"/>
      <c r="I22" s="899"/>
      <c r="J22" s="899"/>
      <c r="K22" s="701" t="s">
        <v>477</v>
      </c>
      <c r="L22" s="582"/>
      <c r="M22" s="582"/>
      <c r="N22" s="582"/>
      <c r="O22" s="582"/>
      <c r="P22" s="582"/>
      <c r="Q22" s="582"/>
      <c r="R22" s="582"/>
      <c r="S22" s="582"/>
      <c r="T22" s="582"/>
      <c r="U22" s="582"/>
      <c r="V22" s="582"/>
      <c r="W22" s="900"/>
      <c r="X22" s="712" t="s">
        <v>477</v>
      </c>
    </row>
    <row r="23" spans="1:24" s="1" customFormat="1" ht="30" customHeight="1">
      <c r="A23" s="702"/>
      <c r="B23" s="700" t="s">
        <v>365</v>
      </c>
      <c r="C23" s="701" t="s">
        <v>477</v>
      </c>
      <c r="D23" s="582"/>
      <c r="E23" s="582"/>
      <c r="F23" s="582"/>
      <c r="G23" s="582"/>
      <c r="H23" s="582"/>
      <c r="I23" s="701" t="s">
        <v>477</v>
      </c>
      <c r="J23" s="701" t="s">
        <v>477</v>
      </c>
      <c r="K23" s="701" t="s">
        <v>477</v>
      </c>
      <c r="L23" s="582"/>
      <c r="M23" s="582"/>
      <c r="N23" s="582"/>
      <c r="O23" s="582"/>
      <c r="P23" s="582"/>
      <c r="Q23" s="582"/>
      <c r="R23" s="582"/>
      <c r="S23" s="582"/>
      <c r="T23" s="582"/>
      <c r="U23" s="582"/>
      <c r="V23" s="582"/>
      <c r="W23" s="709" t="s">
        <v>478</v>
      </c>
      <c r="X23" s="712" t="s">
        <v>477</v>
      </c>
    </row>
    <row r="24" spans="1:24" s="1" customFormat="1" ht="30" customHeight="1">
      <c r="A24" s="702"/>
      <c r="B24" s="700" t="s">
        <v>366</v>
      </c>
      <c r="C24" s="585"/>
      <c r="D24" s="582"/>
      <c r="E24" s="582"/>
      <c r="F24" s="582"/>
      <c r="G24" s="582"/>
      <c r="H24" s="582"/>
      <c r="I24" s="701" t="s">
        <v>477</v>
      </c>
      <c r="J24" s="701" t="s">
        <v>477</v>
      </c>
      <c r="K24" s="701" t="s">
        <v>477</v>
      </c>
      <c r="L24" s="582"/>
      <c r="M24" s="582"/>
      <c r="N24" s="582"/>
      <c r="O24" s="582"/>
      <c r="P24" s="582"/>
      <c r="Q24" s="582"/>
      <c r="R24" s="582"/>
      <c r="S24" s="582"/>
      <c r="T24" s="582"/>
      <c r="U24" s="582"/>
      <c r="V24" s="582"/>
      <c r="W24" s="709" t="s">
        <v>478</v>
      </c>
      <c r="X24" s="597"/>
    </row>
    <row r="25" spans="1:24" s="1" customFormat="1" ht="30" customHeight="1">
      <c r="A25" s="702"/>
      <c r="B25" s="700" t="s">
        <v>367</v>
      </c>
      <c r="C25" s="701" t="s">
        <v>477</v>
      </c>
      <c r="D25" s="586"/>
      <c r="E25" s="586"/>
      <c r="F25" s="582"/>
      <c r="G25" s="582"/>
      <c r="H25" s="582"/>
      <c r="I25" s="701" t="s">
        <v>477</v>
      </c>
      <c r="J25" s="701" t="s">
        <v>477</v>
      </c>
      <c r="K25" s="701" t="s">
        <v>477</v>
      </c>
      <c r="L25" s="582"/>
      <c r="M25" s="582"/>
      <c r="N25" s="582"/>
      <c r="O25" s="582"/>
      <c r="P25" s="582"/>
      <c r="Q25" s="582"/>
      <c r="R25" s="582"/>
      <c r="S25" s="582"/>
      <c r="T25" s="582"/>
      <c r="U25" s="582"/>
      <c r="V25" s="582"/>
      <c r="W25" s="595"/>
      <c r="X25" s="712" t="s">
        <v>477</v>
      </c>
    </row>
    <row r="26" spans="1:24" s="1" customFormat="1" ht="30" customHeight="1">
      <c r="A26" s="703"/>
      <c r="B26" s="704" t="s">
        <v>360</v>
      </c>
      <c r="C26" s="589"/>
      <c r="D26" s="590"/>
      <c r="E26" s="590"/>
      <c r="F26" s="591"/>
      <c r="G26" s="591"/>
      <c r="H26" s="591"/>
      <c r="I26" s="589"/>
      <c r="J26" s="589"/>
      <c r="K26" s="592" t="s">
        <v>257</v>
      </c>
      <c r="L26" s="591"/>
      <c r="M26" s="591"/>
      <c r="N26" s="591"/>
      <c r="O26" s="591"/>
      <c r="P26" s="591"/>
      <c r="Q26" s="591"/>
      <c r="R26" s="591"/>
      <c r="S26" s="591"/>
      <c r="T26" s="591"/>
      <c r="U26" s="591"/>
      <c r="V26" s="591"/>
      <c r="W26" s="711"/>
      <c r="X26" s="599"/>
    </row>
    <row r="27" spans="3:24" hidden="1">
      <c r="C27" s="50"/>
      <c r="D27" s="50"/>
      <c r="E27" s="50"/>
      <c r="F27" s="50"/>
      <c r="G27" s="50"/>
      <c r="H27" s="50"/>
      <c r="I27" s="50"/>
      <c r="J27" s="50"/>
      <c r="K27" s="50"/>
      <c r="L27" s="50"/>
      <c r="M27" s="50"/>
      <c r="N27" s="50"/>
      <c r="O27" s="50"/>
      <c r="P27" s="50"/>
      <c r="Q27" s="50"/>
      <c r="R27" s="50"/>
      <c r="S27" s="50"/>
      <c r="T27" s="50"/>
      <c r="U27" s="50"/>
      <c r="V27" s="50"/>
      <c r="W27" s="50"/>
      <c r="X27" s="50"/>
    </row>
    <row r="28" spans="2:26" hidden="1">
      <c r="B28" s="340" t="s">
        <v>368</v>
      </c>
      <c r="C28" s="370">
        <v>8</v>
      </c>
      <c r="D28" s="370"/>
      <c r="E28" s="370">
        <v>5</v>
      </c>
      <c r="F28" s="370">
        <v>3</v>
      </c>
      <c r="G28" s="370">
        <v>2</v>
      </c>
      <c r="H28" s="370">
        <v>3</v>
      </c>
      <c r="I28" s="370">
        <v>4</v>
      </c>
      <c r="J28" s="370">
        <v>5</v>
      </c>
      <c r="K28" s="370">
        <v>4</v>
      </c>
      <c r="L28" s="370">
        <v>2</v>
      </c>
      <c r="M28" s="370">
        <v>4</v>
      </c>
      <c r="N28" s="370">
        <v>1</v>
      </c>
      <c r="O28" s="370">
        <v>0</v>
      </c>
      <c r="P28" s="370">
        <v>0</v>
      </c>
      <c r="Q28" s="370">
        <v>1</v>
      </c>
      <c r="R28" s="370">
        <v>1</v>
      </c>
      <c r="S28" s="370">
        <v>0</v>
      </c>
      <c r="T28" s="370">
        <v>0</v>
      </c>
      <c r="U28" s="370"/>
      <c r="V28" s="370">
        <v>0</v>
      </c>
      <c r="W28" s="370">
        <v>3</v>
      </c>
      <c r="X28" s="370">
        <v>8</v>
      </c>
      <c r="Y28" s="371"/>
      <c r="Z28" s="370">
        <f>SUM(C28:X28)</f>
        <v>54</v>
      </c>
    </row>
    <row r="29" spans="2:26" hidden="1">
      <c r="B29" s="340" t="s">
        <v>369</v>
      </c>
      <c r="C29" s="370">
        <v>4</v>
      </c>
      <c r="D29" s="370"/>
      <c r="E29" s="370">
        <v>1</v>
      </c>
      <c r="F29" s="370">
        <v>0</v>
      </c>
      <c r="G29" s="370">
        <v>0</v>
      </c>
      <c r="H29" s="370">
        <v>1</v>
      </c>
      <c r="I29" s="370">
        <v>0</v>
      </c>
      <c r="J29" s="370">
        <v>1</v>
      </c>
      <c r="K29" s="370">
        <v>0</v>
      </c>
      <c r="L29" s="370">
        <v>0</v>
      </c>
      <c r="M29" s="370">
        <v>0</v>
      </c>
      <c r="N29" s="370">
        <v>6</v>
      </c>
      <c r="O29" s="370">
        <v>4</v>
      </c>
      <c r="P29" s="370">
        <v>1</v>
      </c>
      <c r="Q29" s="370">
        <v>0</v>
      </c>
      <c r="R29" s="370">
        <v>1</v>
      </c>
      <c r="S29" s="370">
        <v>0</v>
      </c>
      <c r="T29" s="370">
        <v>2</v>
      </c>
      <c r="U29" s="370"/>
      <c r="V29" s="370">
        <v>1</v>
      </c>
      <c r="W29" s="370">
        <v>12</v>
      </c>
      <c r="X29" s="370">
        <v>2</v>
      </c>
      <c r="Y29" s="371"/>
      <c r="Z29" s="370">
        <f>SUM(C29:X29)</f>
        <v>36</v>
      </c>
    </row>
    <row r="30" spans="3:26" hidden="1">
      <c r="C30" s="372">
        <f>SUM(C28:C29)</f>
        <v>12</v>
      </c>
      <c r="D30" s="372">
        <f>SUM(D28:D29)</f>
        <v>0</v>
      </c>
      <c r="E30" s="372">
        <f>SUM(E28:E29)</f>
        <v>6</v>
      </c>
      <c r="F30" s="372">
        <f>SUM(F28:F29)</f>
        <v>3</v>
      </c>
      <c r="G30" s="372">
        <f>SUM(G28:G29)</f>
        <v>2</v>
      </c>
      <c r="H30" s="372">
        <f>SUM(H28:H29)</f>
        <v>4</v>
      </c>
      <c r="I30" s="372">
        <f>SUM(I28:I29)</f>
        <v>4</v>
      </c>
      <c r="J30" s="372">
        <f>SUM(J28:J29)</f>
        <v>6</v>
      </c>
      <c r="K30" s="372">
        <f>SUM(K28:K29)</f>
        <v>4</v>
      </c>
      <c r="L30" s="372">
        <f>SUM(L28:L29)</f>
        <v>2</v>
      </c>
      <c r="M30" s="372">
        <f>SUM(M28:M29)</f>
        <v>4</v>
      </c>
      <c r="N30" s="372">
        <f>SUM(N28:N29)</f>
        <v>7</v>
      </c>
      <c r="O30" s="372">
        <f>SUM(O28:O29)</f>
        <v>4</v>
      </c>
      <c r="P30" s="372">
        <f>SUM(P28:P29)</f>
        <v>1</v>
      </c>
      <c r="Q30" s="372">
        <f>SUM(Q28:Q29)</f>
        <v>1</v>
      </c>
      <c r="R30" s="372">
        <f>SUM(R28:R29)</f>
        <v>2</v>
      </c>
      <c r="S30" s="372">
        <f>SUM(S28:S29)</f>
        <v>0</v>
      </c>
      <c r="T30" s="372">
        <f>SUM(T28:T29)</f>
        <v>2</v>
      </c>
      <c r="U30" s="372"/>
      <c r="V30" s="372">
        <f>SUM(V28:V29)</f>
        <v>1</v>
      </c>
      <c r="W30" s="372">
        <f>SUM(W28:W29)</f>
        <v>15</v>
      </c>
      <c r="X30" s="372">
        <f>SUM(X28:X29)</f>
        <v>10</v>
      </c>
      <c r="Y30" s="371"/>
      <c r="Z30" s="370">
        <f>SUM(C30:X30)</f>
        <v>90</v>
      </c>
    </row>
    <row r="31" spans="3:26" hidden="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row>
    <row r="32" spans="2:26" hidden="1">
      <c r="B32" t="s">
        <v>2</v>
      </c>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row>
    <row r="33" spans="2:26" hidden="1">
      <c r="B33" s="340" t="s">
        <v>368</v>
      </c>
      <c r="C33" s="370">
        <v>3</v>
      </c>
      <c r="D33" s="370"/>
      <c r="E33" s="370">
        <v>0</v>
      </c>
      <c r="F33" s="370">
        <v>0</v>
      </c>
      <c r="G33" s="370">
        <v>0</v>
      </c>
      <c r="H33" s="370">
        <v>0</v>
      </c>
      <c r="I33" s="370">
        <v>0</v>
      </c>
      <c r="J33" s="370">
        <v>1</v>
      </c>
      <c r="K33" s="370">
        <v>1</v>
      </c>
      <c r="L33" s="370">
        <v>1</v>
      </c>
      <c r="M33" s="370">
        <v>1</v>
      </c>
      <c r="N33" s="370">
        <v>1</v>
      </c>
      <c r="O33" s="370">
        <v>0</v>
      </c>
      <c r="P33" s="370">
        <v>0</v>
      </c>
      <c r="Q33" s="370">
        <v>0</v>
      </c>
      <c r="R33" s="370">
        <v>0</v>
      </c>
      <c r="S33" s="370">
        <v>0</v>
      </c>
      <c r="T33" s="370">
        <v>0</v>
      </c>
      <c r="U33" s="370"/>
      <c r="V33" s="370">
        <v>0</v>
      </c>
      <c r="W33" s="370">
        <v>0</v>
      </c>
      <c r="X33" s="370">
        <v>2</v>
      </c>
      <c r="Y33" s="371"/>
      <c r="Z33" s="370">
        <f>SUM(C33:X33)</f>
        <v>10</v>
      </c>
    </row>
    <row r="34" spans="2:26" hidden="1">
      <c r="B34" s="340" t="s">
        <v>369</v>
      </c>
      <c r="C34" s="370">
        <v>0</v>
      </c>
      <c r="D34" s="370"/>
      <c r="E34" s="370">
        <v>0</v>
      </c>
      <c r="F34" s="370">
        <v>0</v>
      </c>
      <c r="G34" s="370">
        <v>0</v>
      </c>
      <c r="H34" s="370">
        <v>0</v>
      </c>
      <c r="I34" s="370">
        <v>0</v>
      </c>
      <c r="J34" s="370">
        <v>0</v>
      </c>
      <c r="K34" s="370">
        <v>0</v>
      </c>
      <c r="L34" s="370">
        <v>0</v>
      </c>
      <c r="M34" s="370">
        <v>0</v>
      </c>
      <c r="N34" s="370">
        <v>0</v>
      </c>
      <c r="O34" s="370">
        <v>0</v>
      </c>
      <c r="P34" s="370">
        <v>0</v>
      </c>
      <c r="Q34" s="370">
        <v>0</v>
      </c>
      <c r="R34" s="370">
        <v>0</v>
      </c>
      <c r="S34" s="370">
        <v>0</v>
      </c>
      <c r="T34" s="370">
        <v>0</v>
      </c>
      <c r="U34" s="370"/>
      <c r="V34" s="370">
        <v>1</v>
      </c>
      <c r="W34" s="370">
        <v>3</v>
      </c>
      <c r="X34" s="370">
        <v>0</v>
      </c>
      <c r="Y34" s="371"/>
      <c r="Z34" s="370">
        <f>SUM(C34:X34)</f>
        <v>4</v>
      </c>
    </row>
    <row r="35" spans="3:26" hidden="1">
      <c r="C35" s="372">
        <f>SUM(C33:C34)</f>
        <v>3</v>
      </c>
      <c r="D35" s="372">
        <f>SUM(D33:D34)</f>
        <v>0</v>
      </c>
      <c r="E35" s="372">
        <f>SUM(E33:E34)</f>
        <v>0</v>
      </c>
      <c r="F35" s="372">
        <f>SUM(F33:F34)</f>
        <v>0</v>
      </c>
      <c r="G35" s="372">
        <f>SUM(G33:G34)</f>
        <v>0</v>
      </c>
      <c r="H35" s="372">
        <f>SUM(H33:H34)</f>
        <v>0</v>
      </c>
      <c r="I35" s="372">
        <f>SUM(I33:I34)</f>
        <v>0</v>
      </c>
      <c r="J35" s="372">
        <f>SUM(J33:J34)</f>
        <v>1</v>
      </c>
      <c r="K35" s="372">
        <f>SUM(K33:K34)</f>
        <v>1</v>
      </c>
      <c r="L35" s="372">
        <f>SUM(L33:L34)</f>
        <v>1</v>
      </c>
      <c r="M35" s="372">
        <f>SUM(M33:M34)</f>
        <v>1</v>
      </c>
      <c r="N35" s="372">
        <f>SUM(N33:N34)</f>
        <v>1</v>
      </c>
      <c r="O35" s="372">
        <f>SUM(O33:O34)</f>
        <v>0</v>
      </c>
      <c r="P35" s="372">
        <f>SUM(P33:P34)</f>
        <v>0</v>
      </c>
      <c r="Q35" s="372">
        <f>SUM(Q33:Q34)</f>
        <v>0</v>
      </c>
      <c r="R35" s="372">
        <f>SUM(R33:R34)</f>
        <v>0</v>
      </c>
      <c r="S35" s="372">
        <f>SUM(S33:S34)</f>
        <v>0</v>
      </c>
      <c r="T35" s="372">
        <f>SUM(T33:T34)</f>
        <v>0</v>
      </c>
      <c r="U35" s="372"/>
      <c r="V35" s="372">
        <f>SUM(V33:V34)</f>
        <v>1</v>
      </c>
      <c r="W35" s="372">
        <f>SUM(W33:W34)</f>
        <v>3</v>
      </c>
      <c r="X35" s="372">
        <f>SUM(X33:X34)</f>
        <v>2</v>
      </c>
      <c r="Y35" s="371"/>
      <c r="Z35" s="370">
        <f>SUM(C35:X35)</f>
        <v>14</v>
      </c>
    </row>
    <row r="36" spans="3:3">
      <c r="C36" s="50" t="s">
        <v>435</v>
      </c>
    </row>
    <row r="37" spans="3:5">
      <c r="C37" s="355" t="s">
        <v>351</v>
      </c>
      <c r="E37" t="s">
        <v>433</v>
      </c>
    </row>
    <row r="38" spans="3:5">
      <c r="C38" s="345" t="s">
        <v>352</v>
      </c>
      <c r="E38" t="s">
        <v>434</v>
      </c>
    </row>
    <row r="43" spans="3:5" ht="20.4">
      <c r="C43" s="568" t="s">
        <v>478</v>
      </c>
      <c r="D43" s="351"/>
      <c r="E43" s="567" t="s">
        <v>477</v>
      </c>
    </row>
  </sheetData>
  <mergeCells count="11">
    <mergeCell ref="T2:T3"/>
    <mergeCell ref="V2:V3"/>
    <mergeCell ref="W2:W3"/>
    <mergeCell ref="X2:X3"/>
    <mergeCell ref="C2:C3"/>
    <mergeCell ref="D2:J2"/>
    <mergeCell ref="K2:M2"/>
    <mergeCell ref="N2:N3"/>
    <mergeCell ref="O2:R2"/>
    <mergeCell ref="S2:S3"/>
    <mergeCell ref="U2:U3"/>
  </mergeCells>
  <pageMargins left="0.7" right="0.7" top="0.75" bottom="0.75" header="0.3" footer="0.3"/>
  <pageSetup paperSize="8" scale="86" orientation="landscape"/>
  <headerFooter scaleWithDoc="1" alignWithMargins="0" differentFirst="0" differentOddEven="0"/>
  <extLst/>
</worksheet>
</file>

<file path=xl/worksheets/sheet2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X42"/>
  <sheetViews>
    <sheetView topLeftCell="A1" view="normal" workbookViewId="0">
      <pane xSplit="2" ySplit="4" topLeftCell="C5" activePane="bottomRight" state="frozen"/>
      <selection pane="bottomRight" activeCell="K3" sqref="K3"/>
    </sheetView>
  </sheetViews>
  <sheetFormatPr defaultRowHeight="14.4"/>
  <cols>
    <col min="1" max="2" width="24.375" customWidth="1"/>
    <col min="4" max="4" width="0" hidden="1" customWidth="1"/>
    <col min="6" max="7" width="9.125" customWidth="1"/>
  </cols>
  <sheetData>
    <row r="1" spans="1:24" s="1" customFormat="1" ht="31.5" customHeight="1">
      <c r="A1" s="15" t="s">
        <v>260</v>
      </c>
      <c r="X1" s="61"/>
    </row>
    <row r="2" spans="1:24" s="1" customFormat="1" ht="31.5" customHeight="1">
      <c r="A2" s="15"/>
      <c r="C2" s="166" t="s">
        <v>67</v>
      </c>
      <c r="D2" s="1557" t="s">
        <v>242</v>
      </c>
      <c r="E2" s="13"/>
      <c r="F2" s="13"/>
      <c r="G2" s="13"/>
      <c r="H2" s="13"/>
      <c r="I2" s="13"/>
      <c r="J2" s="651"/>
      <c r="K2" s="1558" t="s">
        <v>243</v>
      </c>
      <c r="L2" s="1559"/>
      <c r="M2" s="1560"/>
      <c r="N2" s="166" t="s">
        <v>258</v>
      </c>
      <c r="O2" s="1557" t="s">
        <v>244</v>
      </c>
      <c r="P2" s="13"/>
      <c r="Q2" s="13"/>
      <c r="R2" s="651"/>
      <c r="S2" s="166" t="s">
        <v>72</v>
      </c>
      <c r="T2" s="166" t="s">
        <v>73</v>
      </c>
      <c r="U2" s="166" t="s">
        <v>580</v>
      </c>
      <c r="V2" s="166" t="s">
        <v>78</v>
      </c>
      <c r="W2" s="1555" t="s">
        <v>80</v>
      </c>
      <c r="X2" s="1556" t="s">
        <v>256</v>
      </c>
    </row>
    <row r="3" spans="1:24" s="11" customFormat="1" ht="95.25" customHeight="1">
      <c r="A3" s="11" t="s">
        <v>37</v>
      </c>
      <c r="B3" s="11" t="s">
        <v>8</v>
      </c>
      <c r="C3" s="166"/>
      <c r="D3" s="54" t="s">
        <v>239</v>
      </c>
      <c r="E3" s="166" t="s">
        <v>240</v>
      </c>
      <c r="F3" s="166" t="s">
        <v>241</v>
      </c>
      <c r="G3" s="166" t="s">
        <v>201</v>
      </c>
      <c r="H3" s="166" t="s">
        <v>202</v>
      </c>
      <c r="I3" s="663" t="s">
        <v>503</v>
      </c>
      <c r="J3" s="663" t="s">
        <v>504</v>
      </c>
      <c r="K3" s="166" t="s">
        <v>68</v>
      </c>
      <c r="L3" s="166" t="s">
        <v>204</v>
      </c>
      <c r="M3" s="166" t="s">
        <v>205</v>
      </c>
      <c r="N3" s="166"/>
      <c r="O3" s="166" t="s">
        <v>77</v>
      </c>
      <c r="P3" s="166" t="s">
        <v>70</v>
      </c>
      <c r="Q3" s="166" t="s">
        <v>71</v>
      </c>
      <c r="R3" s="166" t="s">
        <v>295</v>
      </c>
      <c r="S3" s="166"/>
      <c r="T3" s="166"/>
      <c r="U3" s="166"/>
      <c r="V3" s="166"/>
      <c r="W3" s="1555"/>
      <c r="X3" s="1556"/>
    </row>
    <row r="4" spans="1:24" s="5" customFormat="1" ht="23.25" customHeight="1" thickBot="1">
      <c r="A4" s="6"/>
      <c r="B4" s="6"/>
      <c r="C4" s="53"/>
      <c r="D4" s="53"/>
      <c r="E4" s="53"/>
      <c r="F4" s="53"/>
      <c r="G4" s="53"/>
      <c r="H4" s="53"/>
      <c r="I4" s="53"/>
      <c r="J4" s="53"/>
      <c r="K4" s="53"/>
      <c r="L4" s="53"/>
      <c r="M4" s="53"/>
      <c r="N4" s="53"/>
      <c r="O4" s="53"/>
      <c r="P4" s="53"/>
      <c r="Q4" s="53"/>
      <c r="R4" s="53"/>
      <c r="S4" s="53"/>
      <c r="T4" s="53"/>
      <c r="U4" s="53"/>
      <c r="V4" s="53"/>
      <c r="W4" s="62"/>
      <c r="X4" s="63"/>
    </row>
    <row r="5" spans="1:24" s="2" customFormat="1" ht="28.8">
      <c r="A5" s="621" t="s">
        <v>585</v>
      </c>
      <c r="B5" s="622" t="s">
        <v>342</v>
      </c>
      <c r="C5" s="801" t="s">
        <v>255</v>
      </c>
      <c r="D5" s="747"/>
      <c r="E5" s="747"/>
      <c r="F5" s="223" t="s">
        <v>253</v>
      </c>
      <c r="G5" s="223" t="s">
        <v>253</v>
      </c>
      <c r="H5" s="223" t="s">
        <v>253</v>
      </c>
      <c r="I5" s="747"/>
      <c r="J5" s="747"/>
      <c r="K5" s="747"/>
      <c r="L5" s="747"/>
      <c r="M5" s="747"/>
      <c r="N5" s="228" t="s">
        <v>255</v>
      </c>
      <c r="O5" s="748" t="s">
        <v>254</v>
      </c>
      <c r="P5" s="747"/>
      <c r="Q5" s="747"/>
      <c r="R5" s="747"/>
      <c r="S5" s="747"/>
      <c r="T5" s="747"/>
      <c r="U5" s="343" t="s">
        <v>257</v>
      </c>
      <c r="V5" s="223" t="s">
        <v>253</v>
      </c>
      <c r="W5" s="464" t="s">
        <v>257</v>
      </c>
      <c r="X5" s="752" t="s">
        <v>253</v>
      </c>
    </row>
    <row r="6" spans="1:24" s="2" customFormat="1" ht="24.6">
      <c r="A6" s="623"/>
      <c r="B6" s="197" t="s">
        <v>331</v>
      </c>
      <c r="C6" s="749" t="s">
        <v>254</v>
      </c>
      <c r="D6" s="750"/>
      <c r="E6" s="750"/>
      <c r="F6" s="82" t="s">
        <v>253</v>
      </c>
      <c r="G6" s="82" t="s">
        <v>253</v>
      </c>
      <c r="H6" s="82" t="s">
        <v>253</v>
      </c>
      <c r="I6" s="750"/>
      <c r="J6" s="750"/>
      <c r="K6" s="750"/>
      <c r="L6" s="750"/>
      <c r="M6" s="750"/>
      <c r="N6" s="203" t="s">
        <v>254</v>
      </c>
      <c r="O6" s="203" t="s">
        <v>254</v>
      </c>
      <c r="P6" s="750"/>
      <c r="Q6" s="750"/>
      <c r="R6" s="750"/>
      <c r="S6" s="750"/>
      <c r="T6" s="750"/>
      <c r="U6" s="85" t="s">
        <v>252</v>
      </c>
      <c r="V6" s="82" t="s">
        <v>253</v>
      </c>
      <c r="W6" s="753" t="s">
        <v>254</v>
      </c>
      <c r="X6" s="81" t="s">
        <v>255</v>
      </c>
    </row>
    <row r="7" spans="1:24" s="1" customFormat="1" ht="30" customHeight="1">
      <c r="A7" s="624"/>
      <c r="B7" s="197" t="s">
        <v>332</v>
      </c>
      <c r="C7" s="749" t="s">
        <v>254</v>
      </c>
      <c r="D7" s="751"/>
      <c r="E7" s="751"/>
      <c r="F7" s="82" t="s">
        <v>253</v>
      </c>
      <c r="G7" s="82" t="s">
        <v>253</v>
      </c>
      <c r="H7" s="82" t="s">
        <v>253</v>
      </c>
      <c r="I7" s="751"/>
      <c r="J7" s="751"/>
      <c r="K7" s="751"/>
      <c r="L7" s="751"/>
      <c r="M7" s="751"/>
      <c r="N7" s="85" t="s">
        <v>252</v>
      </c>
      <c r="O7" s="85" t="s">
        <v>252</v>
      </c>
      <c r="P7" s="751"/>
      <c r="Q7" s="751"/>
      <c r="R7" s="751"/>
      <c r="S7" s="751"/>
      <c r="T7" s="751"/>
      <c r="U7" s="80" t="s">
        <v>255</v>
      </c>
      <c r="V7" s="80" t="s">
        <v>255</v>
      </c>
      <c r="W7" s="467" t="s">
        <v>257</v>
      </c>
      <c r="X7" s="81" t="s">
        <v>255</v>
      </c>
    </row>
    <row r="8" spans="1:24" s="1" customFormat="1" ht="30" customHeight="1">
      <c r="A8" s="624"/>
      <c r="B8" s="197" t="s">
        <v>333</v>
      </c>
      <c r="C8" s="672" t="s">
        <v>255</v>
      </c>
      <c r="D8" s="751"/>
      <c r="E8" s="751"/>
      <c r="F8" s="80" t="s">
        <v>255</v>
      </c>
      <c r="G8" s="82" t="s">
        <v>253</v>
      </c>
      <c r="H8" s="80" t="s">
        <v>255</v>
      </c>
      <c r="I8" s="751"/>
      <c r="J8" s="751"/>
      <c r="K8" s="751"/>
      <c r="L8" s="751"/>
      <c r="M8" s="751"/>
      <c r="N8" s="203" t="s">
        <v>254</v>
      </c>
      <c r="O8" s="80" t="s">
        <v>255</v>
      </c>
      <c r="P8" s="751"/>
      <c r="Q8" s="751"/>
      <c r="R8" s="751"/>
      <c r="S8" s="751"/>
      <c r="T8" s="751"/>
      <c r="U8" s="80" t="s">
        <v>255</v>
      </c>
      <c r="V8" s="203" t="s">
        <v>254</v>
      </c>
      <c r="W8" s="83" t="s">
        <v>252</v>
      </c>
      <c r="X8" s="81" t="s">
        <v>255</v>
      </c>
    </row>
    <row r="9" spans="1:24" s="1" customFormat="1" ht="30" customHeight="1">
      <c r="A9" s="624"/>
      <c r="B9" s="197" t="s">
        <v>334</v>
      </c>
      <c r="C9" s="671" t="s">
        <v>253</v>
      </c>
      <c r="D9" s="751"/>
      <c r="E9" s="751"/>
      <c r="F9" s="82" t="s">
        <v>253</v>
      </c>
      <c r="G9" s="82" t="s">
        <v>253</v>
      </c>
      <c r="H9" s="82" t="s">
        <v>253</v>
      </c>
      <c r="I9" s="751"/>
      <c r="J9" s="751"/>
      <c r="K9" s="751"/>
      <c r="L9" s="751"/>
      <c r="M9" s="751"/>
      <c r="N9" s="85" t="s">
        <v>252</v>
      </c>
      <c r="O9" s="85" t="s">
        <v>252</v>
      </c>
      <c r="P9" s="751"/>
      <c r="Q9" s="751"/>
      <c r="R9" s="751"/>
      <c r="S9" s="751"/>
      <c r="T9" s="751"/>
      <c r="U9" s="203" t="s">
        <v>254</v>
      </c>
      <c r="V9" s="82" t="s">
        <v>253</v>
      </c>
      <c r="W9" s="753" t="s">
        <v>254</v>
      </c>
      <c r="X9" s="81" t="s">
        <v>255</v>
      </c>
    </row>
    <row r="10" spans="1:24" s="1" customFormat="1" ht="30" customHeight="1">
      <c r="A10" s="624"/>
      <c r="B10" s="197" t="s">
        <v>335</v>
      </c>
      <c r="C10" s="672" t="s">
        <v>255</v>
      </c>
      <c r="D10" s="751"/>
      <c r="E10" s="751"/>
      <c r="F10" s="80" t="s">
        <v>255</v>
      </c>
      <c r="G10" s="85" t="s">
        <v>252</v>
      </c>
      <c r="H10" s="85" t="s">
        <v>252</v>
      </c>
      <c r="I10" s="751"/>
      <c r="J10" s="751"/>
      <c r="K10" s="751"/>
      <c r="L10" s="751"/>
      <c r="M10" s="751"/>
      <c r="N10" s="80" t="s">
        <v>255</v>
      </c>
      <c r="O10" s="85" t="s">
        <v>252</v>
      </c>
      <c r="P10" s="751"/>
      <c r="Q10" s="751"/>
      <c r="R10" s="751"/>
      <c r="S10" s="751"/>
      <c r="T10" s="751"/>
      <c r="U10" s="203" t="s">
        <v>254</v>
      </c>
      <c r="V10" s="203" t="s">
        <v>254</v>
      </c>
      <c r="W10" s="207" t="s">
        <v>255</v>
      </c>
      <c r="X10" s="219" t="s">
        <v>254</v>
      </c>
    </row>
    <row r="11" spans="1:24" s="1" customFormat="1" ht="28.8">
      <c r="A11" s="637" t="s">
        <v>526</v>
      </c>
      <c r="B11" s="569" t="s">
        <v>17</v>
      </c>
      <c r="C11" s="670" t="s">
        <v>252</v>
      </c>
      <c r="D11" s="639"/>
      <c r="E11" s="640" t="s">
        <v>253</v>
      </c>
      <c r="F11" s="639"/>
      <c r="G11" s="639"/>
      <c r="H11" s="639"/>
      <c r="I11" s="639"/>
      <c r="J11" s="639"/>
      <c r="K11" s="639"/>
      <c r="L11" s="641" t="s">
        <v>254</v>
      </c>
      <c r="M11" s="641" t="s">
        <v>254</v>
      </c>
      <c r="N11" s="638" t="s">
        <v>252</v>
      </c>
      <c r="O11" s="639"/>
      <c r="P11" s="638" t="s">
        <v>252</v>
      </c>
      <c r="Q11" s="640" t="s">
        <v>253</v>
      </c>
      <c r="R11" s="639"/>
      <c r="S11" s="641" t="s">
        <v>254</v>
      </c>
      <c r="T11" s="638" t="s">
        <v>252</v>
      </c>
      <c r="U11" s="639"/>
      <c r="V11" s="639"/>
      <c r="W11" s="642" t="s">
        <v>252</v>
      </c>
      <c r="X11" s="643" t="s">
        <v>254</v>
      </c>
    </row>
    <row r="12" spans="1:24" s="1" customFormat="1" ht="30" customHeight="1">
      <c r="A12" s="624"/>
      <c r="B12" s="197" t="s">
        <v>341</v>
      </c>
      <c r="C12" s="672" t="s">
        <v>255</v>
      </c>
      <c r="D12" s="206"/>
      <c r="E12" s="82" t="s">
        <v>253</v>
      </c>
      <c r="F12" s="206"/>
      <c r="G12" s="206"/>
      <c r="H12" s="206"/>
      <c r="I12" s="206"/>
      <c r="J12" s="206"/>
      <c r="K12" s="206"/>
      <c r="L12" s="80" t="s">
        <v>255</v>
      </c>
      <c r="M12" s="80" t="s">
        <v>255</v>
      </c>
      <c r="N12" s="351"/>
      <c r="O12" s="206"/>
      <c r="P12" s="351"/>
      <c r="Q12" s="351"/>
      <c r="R12" s="206"/>
      <c r="S12" s="351"/>
      <c r="T12" s="351"/>
      <c r="U12" s="351"/>
      <c r="V12" s="206"/>
      <c r="W12" s="83" t="s">
        <v>252</v>
      </c>
      <c r="X12" s="219" t="s">
        <v>254</v>
      </c>
    </row>
    <row r="13" spans="1:24" s="1" customFormat="1" ht="30" customHeight="1">
      <c r="A13" s="624"/>
      <c r="B13" s="197" t="s">
        <v>336</v>
      </c>
      <c r="C13" s="749" t="s">
        <v>254</v>
      </c>
      <c r="D13" s="206"/>
      <c r="E13" s="82" t="s">
        <v>253</v>
      </c>
      <c r="F13" s="206"/>
      <c r="G13" s="206"/>
      <c r="H13" s="206"/>
      <c r="I13" s="206"/>
      <c r="J13" s="206"/>
      <c r="K13" s="206"/>
      <c r="L13" s="80" t="s">
        <v>255</v>
      </c>
      <c r="M13" s="82" t="s">
        <v>253</v>
      </c>
      <c r="N13" s="351"/>
      <c r="O13" s="206"/>
      <c r="P13" s="351"/>
      <c r="Q13" s="351"/>
      <c r="R13" s="206"/>
      <c r="S13" s="351"/>
      <c r="T13" s="351"/>
      <c r="U13" s="351"/>
      <c r="V13" s="206"/>
      <c r="W13" s="83" t="s">
        <v>252</v>
      </c>
      <c r="X13" s="219" t="s">
        <v>254</v>
      </c>
    </row>
    <row r="14" spans="1:24" s="1" customFormat="1" ht="30" customHeight="1">
      <c r="A14" s="625"/>
      <c r="B14" s="197" t="s">
        <v>337</v>
      </c>
      <c r="C14" s="671" t="s">
        <v>253</v>
      </c>
      <c r="D14" s="206"/>
      <c r="E14" s="82" t="s">
        <v>253</v>
      </c>
      <c r="F14" s="206"/>
      <c r="G14" s="206"/>
      <c r="H14" s="206"/>
      <c r="I14" s="206"/>
      <c r="J14" s="206"/>
      <c r="K14" s="206"/>
      <c r="L14" s="80" t="s">
        <v>255</v>
      </c>
      <c r="M14" s="82" t="s">
        <v>253</v>
      </c>
      <c r="N14" s="351"/>
      <c r="O14" s="206"/>
      <c r="P14" s="351"/>
      <c r="Q14" s="351"/>
      <c r="R14" s="206"/>
      <c r="S14" s="351"/>
      <c r="T14" s="351"/>
      <c r="U14" s="351"/>
      <c r="V14" s="206"/>
      <c r="W14" s="207" t="s">
        <v>255</v>
      </c>
      <c r="X14" s="81" t="s">
        <v>255</v>
      </c>
    </row>
    <row r="15" spans="1:24" s="1" customFormat="1" ht="30" customHeight="1">
      <c r="A15" s="624"/>
      <c r="B15" s="197" t="s">
        <v>338</v>
      </c>
      <c r="C15" s="672" t="s">
        <v>255</v>
      </c>
      <c r="D15" s="206"/>
      <c r="E15" s="82" t="s">
        <v>253</v>
      </c>
      <c r="F15" s="206"/>
      <c r="G15" s="206"/>
      <c r="H15" s="206"/>
      <c r="I15" s="206"/>
      <c r="J15" s="206"/>
      <c r="K15" s="206"/>
      <c r="L15" s="82" t="s">
        <v>253</v>
      </c>
      <c r="M15" s="82" t="s">
        <v>253</v>
      </c>
      <c r="N15" s="351"/>
      <c r="O15" s="206"/>
      <c r="P15" s="351"/>
      <c r="Q15" s="351"/>
      <c r="R15" s="206"/>
      <c r="S15" s="351"/>
      <c r="T15" s="351"/>
      <c r="U15" s="351"/>
      <c r="V15" s="206"/>
      <c r="W15" s="83" t="s">
        <v>252</v>
      </c>
      <c r="X15" s="84" t="s">
        <v>253</v>
      </c>
    </row>
    <row r="16" spans="1:24" s="1" customFormat="1" ht="30" customHeight="1">
      <c r="A16" s="624"/>
      <c r="B16" s="197" t="s">
        <v>339</v>
      </c>
      <c r="C16" s="671" t="s">
        <v>253</v>
      </c>
      <c r="D16" s="206"/>
      <c r="E16" s="82" t="s">
        <v>253</v>
      </c>
      <c r="F16" s="206"/>
      <c r="G16" s="206"/>
      <c r="H16" s="206"/>
      <c r="I16" s="206"/>
      <c r="J16" s="206"/>
      <c r="K16" s="206"/>
      <c r="L16" s="80" t="s">
        <v>255</v>
      </c>
      <c r="M16" s="82" t="s">
        <v>253</v>
      </c>
      <c r="N16" s="351"/>
      <c r="O16" s="206"/>
      <c r="P16" s="351"/>
      <c r="Q16" s="351"/>
      <c r="R16" s="206"/>
      <c r="S16" s="351"/>
      <c r="T16" s="351"/>
      <c r="U16" s="351"/>
      <c r="V16" s="206"/>
      <c r="W16" s="753" t="s">
        <v>254</v>
      </c>
      <c r="X16" s="84" t="s">
        <v>253</v>
      </c>
    </row>
    <row r="17" spans="1:24" s="1" customFormat="1" ht="30" customHeight="1">
      <c r="A17" s="625"/>
      <c r="B17" s="197" t="s">
        <v>340</v>
      </c>
      <c r="C17" s="749" t="s">
        <v>254</v>
      </c>
      <c r="D17" s="206"/>
      <c r="E17" s="82" t="s">
        <v>253</v>
      </c>
      <c r="F17" s="206"/>
      <c r="G17" s="206"/>
      <c r="H17" s="206"/>
      <c r="I17" s="206"/>
      <c r="J17" s="206"/>
      <c r="K17" s="206"/>
      <c r="L17" s="80" t="s">
        <v>255</v>
      </c>
      <c r="M17" s="82" t="s">
        <v>253</v>
      </c>
      <c r="N17" s="351"/>
      <c r="O17" s="206"/>
      <c r="P17" s="351"/>
      <c r="Q17" s="351"/>
      <c r="R17" s="206"/>
      <c r="S17" s="351"/>
      <c r="T17" s="351"/>
      <c r="U17" s="351"/>
      <c r="V17" s="206"/>
      <c r="W17" s="753" t="s">
        <v>254</v>
      </c>
      <c r="X17" s="81" t="s">
        <v>255</v>
      </c>
    </row>
    <row r="18" spans="1:24" s="1" customFormat="1" ht="30" customHeight="1">
      <c r="A18" s="644"/>
      <c r="B18" s="48" t="s">
        <v>335</v>
      </c>
      <c r="C18" s="673" t="s">
        <v>255</v>
      </c>
      <c r="D18" s="645"/>
      <c r="E18" s="633" t="s">
        <v>254</v>
      </c>
      <c r="F18" s="645"/>
      <c r="G18" s="645"/>
      <c r="H18" s="645"/>
      <c r="I18" s="645"/>
      <c r="J18" s="645"/>
      <c r="K18" s="645"/>
      <c r="L18" s="461" t="s">
        <v>257</v>
      </c>
      <c r="M18" s="461" t="s">
        <v>257</v>
      </c>
      <c r="N18" s="474"/>
      <c r="O18" s="645"/>
      <c r="P18" s="474"/>
      <c r="Q18" s="474"/>
      <c r="R18" s="645"/>
      <c r="S18" s="474"/>
      <c r="T18" s="474"/>
      <c r="U18" s="474"/>
      <c r="V18" s="645"/>
      <c r="W18" s="754" t="s">
        <v>254</v>
      </c>
      <c r="X18" s="646" t="s">
        <v>255</v>
      </c>
    </row>
    <row r="19" spans="1:24" s="1" customFormat="1" ht="30" customHeight="1">
      <c r="A19" s="623" t="s">
        <v>631</v>
      </c>
      <c r="B19" s="160" t="s">
        <v>17</v>
      </c>
      <c r="C19" s="670" t="s">
        <v>252</v>
      </c>
      <c r="D19" s="661"/>
      <c r="E19" s="661"/>
      <c r="F19" s="661"/>
      <c r="G19" s="661"/>
      <c r="H19" s="661"/>
      <c r="I19" s="640" t="s">
        <v>253</v>
      </c>
      <c r="J19" s="640" t="s">
        <v>253</v>
      </c>
      <c r="K19" s="641" t="s">
        <v>254</v>
      </c>
      <c r="L19" s="661"/>
      <c r="M19" s="661"/>
      <c r="N19" s="638" t="s">
        <v>252</v>
      </c>
      <c r="O19" s="662"/>
      <c r="P19" s="662"/>
      <c r="Q19" s="662"/>
      <c r="R19" s="641" t="s">
        <v>254</v>
      </c>
      <c r="S19" s="641" t="s">
        <v>254</v>
      </c>
      <c r="T19" s="638" t="s">
        <v>252</v>
      </c>
      <c r="U19" s="639"/>
      <c r="V19" s="661"/>
      <c r="W19" s="642" t="s">
        <v>252</v>
      </c>
      <c r="X19" s="755" t="s">
        <v>255</v>
      </c>
    </row>
    <row r="20" spans="1:24" s="1" customFormat="1" ht="30" customHeight="1">
      <c r="A20" s="626"/>
      <c r="B20" s="197" t="s">
        <v>341</v>
      </c>
      <c r="C20" s="671" t="s">
        <v>253</v>
      </c>
      <c r="D20" s="362"/>
      <c r="E20" s="362"/>
      <c r="F20" s="362"/>
      <c r="G20" s="362"/>
      <c r="H20" s="362"/>
      <c r="I20" s="82" t="s">
        <v>253</v>
      </c>
      <c r="J20" s="82" t="s">
        <v>253</v>
      </c>
      <c r="K20" s="80" t="s">
        <v>255</v>
      </c>
      <c r="L20" s="362"/>
      <c r="M20" s="362"/>
      <c r="N20" s="362"/>
      <c r="O20" s="362"/>
      <c r="P20" s="362"/>
      <c r="Q20" s="362"/>
      <c r="R20" s="362"/>
      <c r="S20" s="362"/>
      <c r="T20" s="362"/>
      <c r="U20" s="362"/>
      <c r="V20" s="362"/>
      <c r="W20" s="83" t="s">
        <v>252</v>
      </c>
      <c r="X20" s="81" t="s">
        <v>255</v>
      </c>
    </row>
    <row r="21" spans="1:24" s="1" customFormat="1" ht="30" customHeight="1">
      <c r="A21" s="626"/>
      <c r="B21" s="197" t="s">
        <v>336</v>
      </c>
      <c r="C21" s="749" t="s">
        <v>254</v>
      </c>
      <c r="D21" s="362"/>
      <c r="E21" s="362"/>
      <c r="F21" s="362"/>
      <c r="G21" s="362"/>
      <c r="H21" s="362"/>
      <c r="I21" s="82" t="s">
        <v>253</v>
      </c>
      <c r="J21" s="82" t="s">
        <v>253</v>
      </c>
      <c r="K21" s="80" t="s">
        <v>255</v>
      </c>
      <c r="L21" s="362"/>
      <c r="M21" s="362"/>
      <c r="N21" s="362"/>
      <c r="O21" s="362"/>
      <c r="P21" s="362"/>
      <c r="Q21" s="362"/>
      <c r="R21" s="362"/>
      <c r="S21" s="362"/>
      <c r="T21" s="362"/>
      <c r="U21" s="362"/>
      <c r="V21" s="362"/>
      <c r="W21" s="83" t="s">
        <v>252</v>
      </c>
      <c r="X21" s="81" t="s">
        <v>255</v>
      </c>
    </row>
    <row r="22" spans="1:24" s="1" customFormat="1" ht="30" customHeight="1">
      <c r="A22" s="627"/>
      <c r="B22" s="197" t="s">
        <v>333</v>
      </c>
      <c r="C22" s="207" t="s">
        <v>255</v>
      </c>
      <c r="D22" s="362"/>
      <c r="E22" s="362"/>
      <c r="F22" s="362"/>
      <c r="G22" s="362"/>
      <c r="H22" s="362"/>
      <c r="I22" s="207" t="s">
        <v>255</v>
      </c>
      <c r="J22" s="207" t="s">
        <v>255</v>
      </c>
      <c r="K22" s="82" t="s">
        <v>253</v>
      </c>
      <c r="L22" s="362"/>
      <c r="M22" s="362"/>
      <c r="N22" s="362"/>
      <c r="O22" s="362"/>
      <c r="P22" s="362"/>
      <c r="Q22" s="362"/>
      <c r="R22" s="362"/>
      <c r="S22" s="362"/>
      <c r="T22" s="362"/>
      <c r="U22" s="362"/>
      <c r="V22" s="362"/>
      <c r="W22" s="207" t="s">
        <v>255</v>
      </c>
      <c r="X22" s="84" t="s">
        <v>253</v>
      </c>
    </row>
    <row r="23" spans="1:24" s="1" customFormat="1" ht="30" customHeight="1">
      <c r="A23" s="627"/>
      <c r="B23" s="197" t="s">
        <v>339</v>
      </c>
      <c r="C23" s="671" t="s">
        <v>253</v>
      </c>
      <c r="D23" s="362"/>
      <c r="E23" s="362"/>
      <c r="F23" s="362"/>
      <c r="G23" s="362"/>
      <c r="H23" s="362"/>
      <c r="I23" s="82" t="s">
        <v>253</v>
      </c>
      <c r="J23" s="82" t="s">
        <v>253</v>
      </c>
      <c r="K23" s="82" t="s">
        <v>253</v>
      </c>
      <c r="L23" s="362"/>
      <c r="M23" s="362"/>
      <c r="N23" s="362"/>
      <c r="O23" s="362"/>
      <c r="P23" s="362"/>
      <c r="Q23" s="362"/>
      <c r="R23" s="362"/>
      <c r="S23" s="362"/>
      <c r="T23" s="362"/>
      <c r="U23" s="362"/>
      <c r="V23" s="362"/>
      <c r="W23" s="83" t="s">
        <v>252</v>
      </c>
      <c r="X23" s="84" t="s">
        <v>253</v>
      </c>
    </row>
    <row r="24" spans="1:24" s="1" customFormat="1" ht="30" customHeight="1">
      <c r="A24" s="627"/>
      <c r="B24" s="197" t="s">
        <v>340</v>
      </c>
      <c r="C24" s="672" t="s">
        <v>255</v>
      </c>
      <c r="D24" s="362"/>
      <c r="E24" s="362"/>
      <c r="F24" s="362"/>
      <c r="G24" s="362"/>
      <c r="H24" s="362"/>
      <c r="I24" s="82" t="s">
        <v>253</v>
      </c>
      <c r="J24" s="82" t="s">
        <v>253</v>
      </c>
      <c r="K24" s="82" t="s">
        <v>253</v>
      </c>
      <c r="L24" s="362"/>
      <c r="M24" s="362"/>
      <c r="N24" s="362"/>
      <c r="O24" s="362"/>
      <c r="P24" s="362"/>
      <c r="Q24" s="362"/>
      <c r="R24" s="362"/>
      <c r="S24" s="362"/>
      <c r="T24" s="362"/>
      <c r="U24" s="362"/>
      <c r="V24" s="362"/>
      <c r="W24" s="83" t="s">
        <v>252</v>
      </c>
      <c r="X24" s="81" t="s">
        <v>255</v>
      </c>
    </row>
    <row r="25" spans="1:24" s="1" customFormat="1" ht="30" customHeight="1">
      <c r="A25" s="627"/>
      <c r="B25" s="197" t="s">
        <v>379</v>
      </c>
      <c r="C25" s="671" t="s">
        <v>253</v>
      </c>
      <c r="D25" s="365"/>
      <c r="E25" s="365"/>
      <c r="F25" s="362"/>
      <c r="G25" s="362"/>
      <c r="H25" s="362"/>
      <c r="I25" s="82" t="s">
        <v>253</v>
      </c>
      <c r="J25" s="82" t="s">
        <v>253</v>
      </c>
      <c r="K25" s="82" t="s">
        <v>253</v>
      </c>
      <c r="L25" s="362"/>
      <c r="M25" s="362"/>
      <c r="N25" s="362"/>
      <c r="O25" s="362"/>
      <c r="P25" s="362"/>
      <c r="Q25" s="362"/>
      <c r="R25" s="362"/>
      <c r="S25" s="362"/>
      <c r="T25" s="362"/>
      <c r="U25" s="362"/>
      <c r="V25" s="362"/>
      <c r="W25" s="207" t="s">
        <v>255</v>
      </c>
      <c r="X25" s="84" t="s">
        <v>253</v>
      </c>
    </row>
    <row r="26" spans="1:24" s="1" customFormat="1" ht="30" customHeight="1">
      <c r="A26" s="628"/>
      <c r="B26" s="48" t="s">
        <v>335</v>
      </c>
      <c r="C26" s="961" t="s">
        <v>255</v>
      </c>
      <c r="D26" s="570"/>
      <c r="E26" s="570"/>
      <c r="F26" s="571"/>
      <c r="G26" s="571"/>
      <c r="H26" s="571"/>
      <c r="I26" s="629" t="s">
        <v>255</v>
      </c>
      <c r="J26" s="633" t="s">
        <v>254</v>
      </c>
      <c r="K26" s="461" t="s">
        <v>257</v>
      </c>
      <c r="L26" s="571"/>
      <c r="M26" s="571"/>
      <c r="N26" s="571"/>
      <c r="O26" s="571"/>
      <c r="P26" s="571"/>
      <c r="Q26" s="571"/>
      <c r="R26" s="571"/>
      <c r="S26" s="571"/>
      <c r="T26" s="571"/>
      <c r="U26" s="571"/>
      <c r="V26" s="571"/>
      <c r="W26" s="754" t="s">
        <v>254</v>
      </c>
      <c r="X26" s="646" t="s">
        <v>255</v>
      </c>
    </row>
    <row r="27" spans="3:24" ht="15" thickBot="1">
      <c r="C27" s="50"/>
      <c r="D27" s="50"/>
      <c r="E27" s="50"/>
      <c r="F27" s="50"/>
      <c r="G27" s="50"/>
      <c r="H27" s="50"/>
      <c r="I27" s="50"/>
      <c r="J27" s="50"/>
      <c r="K27" s="50"/>
      <c r="L27" s="50"/>
      <c r="M27" s="50"/>
      <c r="N27" s="50"/>
      <c r="O27" s="50"/>
      <c r="P27" s="384"/>
      <c r="Q27" s="384"/>
      <c r="R27" s="384"/>
      <c r="S27" s="50"/>
      <c r="T27" s="384"/>
      <c r="U27" s="384"/>
      <c r="V27" s="50"/>
      <c r="W27" s="50"/>
      <c r="X27" s="50"/>
    </row>
    <row r="28" spans="1:24">
      <c r="A28" s="59" t="s">
        <v>247</v>
      </c>
      <c r="B28" s="65" t="s">
        <v>252</v>
      </c>
      <c r="C28" s="379">
        <v>2</v>
      </c>
      <c r="D28" s="664">
        <v>0</v>
      </c>
      <c r="E28" s="379">
        <v>0</v>
      </c>
      <c r="F28" s="379">
        <v>0</v>
      </c>
      <c r="G28" s="379">
        <v>1</v>
      </c>
      <c r="H28" s="379">
        <v>1</v>
      </c>
      <c r="I28" s="379">
        <v>0</v>
      </c>
      <c r="J28" s="379">
        <v>0</v>
      </c>
      <c r="K28" s="379">
        <v>0</v>
      </c>
      <c r="L28" s="379">
        <v>0</v>
      </c>
      <c r="M28" s="379">
        <v>0</v>
      </c>
      <c r="N28" s="379">
        <v>4</v>
      </c>
      <c r="O28" s="379">
        <v>3</v>
      </c>
      <c r="P28" s="379">
        <v>1</v>
      </c>
      <c r="Q28" s="379">
        <v>0</v>
      </c>
      <c r="R28" s="379">
        <v>0</v>
      </c>
      <c r="S28" s="379">
        <v>0</v>
      </c>
      <c r="T28" s="379">
        <v>2</v>
      </c>
      <c r="U28" s="379">
        <v>1</v>
      </c>
      <c r="V28" s="379">
        <v>0</v>
      </c>
      <c r="W28" s="379">
        <v>10</v>
      </c>
      <c r="X28" s="389">
        <v>0</v>
      </c>
    </row>
    <row r="29" spans="1:24">
      <c r="A29" s="16"/>
      <c r="B29" s="68" t="s">
        <v>254</v>
      </c>
      <c r="C29" s="380">
        <v>5</v>
      </c>
      <c r="D29" s="665">
        <v>0</v>
      </c>
      <c r="E29" s="380">
        <v>1</v>
      </c>
      <c r="F29" s="380">
        <v>0</v>
      </c>
      <c r="G29" s="380">
        <v>0</v>
      </c>
      <c r="H29" s="380">
        <v>0</v>
      </c>
      <c r="I29" s="380">
        <v>0</v>
      </c>
      <c r="J29" s="380">
        <v>1</v>
      </c>
      <c r="K29" s="380">
        <v>1</v>
      </c>
      <c r="L29" s="380">
        <v>1</v>
      </c>
      <c r="M29" s="380">
        <v>1</v>
      </c>
      <c r="N29" s="380">
        <v>2</v>
      </c>
      <c r="O29" s="380">
        <v>2</v>
      </c>
      <c r="P29" s="380">
        <v>0</v>
      </c>
      <c r="Q29" s="380">
        <v>0</v>
      </c>
      <c r="R29" s="380">
        <v>1</v>
      </c>
      <c r="S29" s="380">
        <v>2</v>
      </c>
      <c r="T29" s="380">
        <v>0</v>
      </c>
      <c r="U29" s="380">
        <v>2</v>
      </c>
      <c r="V29" s="380">
        <v>2</v>
      </c>
      <c r="W29" s="380">
        <v>6</v>
      </c>
      <c r="X29" s="388">
        <v>4</v>
      </c>
    </row>
    <row r="30" spans="1:24">
      <c r="A30" s="16"/>
      <c r="B30" s="71" t="s">
        <v>255</v>
      </c>
      <c r="C30" s="381">
        <v>9</v>
      </c>
      <c r="D30" s="666">
        <v>0</v>
      </c>
      <c r="E30" s="381">
        <v>0</v>
      </c>
      <c r="F30" s="381">
        <v>2</v>
      </c>
      <c r="G30" s="381">
        <v>0</v>
      </c>
      <c r="H30" s="381">
        <v>1</v>
      </c>
      <c r="I30" s="381">
        <v>2</v>
      </c>
      <c r="J30" s="381">
        <v>1</v>
      </c>
      <c r="K30" s="381">
        <v>2</v>
      </c>
      <c r="L30" s="381">
        <v>5</v>
      </c>
      <c r="M30" s="381">
        <v>1</v>
      </c>
      <c r="N30" s="381">
        <v>2</v>
      </c>
      <c r="O30" s="381">
        <v>1</v>
      </c>
      <c r="P30" s="381">
        <v>0</v>
      </c>
      <c r="Q30" s="381">
        <v>0</v>
      </c>
      <c r="R30" s="381">
        <v>0</v>
      </c>
      <c r="S30" s="381">
        <v>0</v>
      </c>
      <c r="T30" s="381">
        <v>0</v>
      </c>
      <c r="U30" s="381">
        <v>2</v>
      </c>
      <c r="V30" s="381">
        <v>1</v>
      </c>
      <c r="W30" s="381">
        <v>4</v>
      </c>
      <c r="X30" s="387">
        <v>12</v>
      </c>
    </row>
    <row r="31" spans="1:24">
      <c r="A31" s="1"/>
      <c r="B31" s="64" t="s">
        <v>253</v>
      </c>
      <c r="C31" s="382">
        <v>6</v>
      </c>
      <c r="D31" s="667">
        <v>0</v>
      </c>
      <c r="E31" s="382">
        <v>7</v>
      </c>
      <c r="F31" s="382">
        <v>4</v>
      </c>
      <c r="G31" s="382">
        <v>5</v>
      </c>
      <c r="H31" s="382">
        <v>4</v>
      </c>
      <c r="I31" s="382">
        <v>6</v>
      </c>
      <c r="J31" s="382">
        <v>6</v>
      </c>
      <c r="K31" s="382">
        <v>4</v>
      </c>
      <c r="L31" s="382">
        <v>1</v>
      </c>
      <c r="M31" s="382">
        <v>5</v>
      </c>
      <c r="N31" s="382">
        <v>0</v>
      </c>
      <c r="O31" s="382">
        <v>0</v>
      </c>
      <c r="P31" s="382">
        <v>0</v>
      </c>
      <c r="Q31" s="382">
        <v>1</v>
      </c>
      <c r="R31" s="382">
        <v>0</v>
      </c>
      <c r="S31" s="382">
        <v>0</v>
      </c>
      <c r="T31" s="382">
        <v>0</v>
      </c>
      <c r="U31" s="382">
        <v>0</v>
      </c>
      <c r="V31" s="382">
        <v>3</v>
      </c>
      <c r="W31" s="382">
        <v>0</v>
      </c>
      <c r="X31" s="386">
        <v>6</v>
      </c>
    </row>
    <row r="32" spans="1:24" ht="15" thickBot="1">
      <c r="A32" s="58"/>
      <c r="B32" s="58" t="s">
        <v>257</v>
      </c>
      <c r="C32" s="383" t="s">
        <v>32</v>
      </c>
      <c r="D32" s="668" t="s">
        <v>32</v>
      </c>
      <c r="E32" s="383" t="s">
        <v>32</v>
      </c>
      <c r="F32" s="383" t="s">
        <v>32</v>
      </c>
      <c r="G32" s="383" t="s">
        <v>32</v>
      </c>
      <c r="H32" s="383" t="s">
        <v>32</v>
      </c>
      <c r="I32" s="383" t="s">
        <v>32</v>
      </c>
      <c r="J32" s="383" t="s">
        <v>32</v>
      </c>
      <c r="K32" s="383">
        <v>1</v>
      </c>
      <c r="L32" s="383">
        <v>1</v>
      </c>
      <c r="M32" s="383">
        <v>1</v>
      </c>
      <c r="N32" s="383" t="s">
        <v>32</v>
      </c>
      <c r="O32" s="383" t="s">
        <v>32</v>
      </c>
      <c r="P32" s="383" t="s">
        <v>32</v>
      </c>
      <c r="Q32" s="383" t="s">
        <v>32</v>
      </c>
      <c r="R32" s="383" t="s">
        <v>32</v>
      </c>
      <c r="S32" s="383" t="s">
        <v>32</v>
      </c>
      <c r="T32" s="383" t="s">
        <v>32</v>
      </c>
      <c r="U32" s="383">
        <v>1</v>
      </c>
      <c r="V32" s="383" t="s">
        <v>32</v>
      </c>
      <c r="W32" s="383">
        <v>2</v>
      </c>
      <c r="X32" s="385" t="s">
        <v>32</v>
      </c>
    </row>
    <row r="33" spans="1:24" ht="15" thickBot="1">
      <c r="A33" s="58"/>
      <c r="B33" s="58" t="s">
        <v>248</v>
      </c>
      <c r="C33" s="383">
        <f>SUM(C28:C31)</f>
        <v>22</v>
      </c>
      <c r="D33" s="668">
        <f>SUM(D28:D31)</f>
        <v>0</v>
      </c>
      <c r="E33" s="383">
        <f>SUM(E28:E31)</f>
        <v>8</v>
      </c>
      <c r="F33" s="383">
        <f>SUM(F28:F31)</f>
        <v>6</v>
      </c>
      <c r="G33" s="383">
        <f>SUM(G28:G31)</f>
        <v>6</v>
      </c>
      <c r="H33" s="383">
        <f>SUM(H28:H31)</f>
        <v>6</v>
      </c>
      <c r="I33" s="383">
        <f>SUM(I28:I31)</f>
        <v>8</v>
      </c>
      <c r="J33" s="383">
        <f>SUM(J28:J31)</f>
        <v>8</v>
      </c>
      <c r="K33" s="383">
        <f>SUM(K28:K31)</f>
        <v>7</v>
      </c>
      <c r="L33" s="383">
        <f>SUM(L28:L31)</f>
        <v>7</v>
      </c>
      <c r="M33" s="383">
        <f>SUM(M28:M31)</f>
        <v>7</v>
      </c>
      <c r="N33" s="383">
        <f>SUM(N28:N31)</f>
        <v>8</v>
      </c>
      <c r="O33" s="383">
        <f>SUM(O28:O31)</f>
        <v>6</v>
      </c>
      <c r="P33" s="383">
        <f>SUM(P28:P31)</f>
        <v>1</v>
      </c>
      <c r="Q33" s="383">
        <f>SUM(Q28:Q31)</f>
        <v>1</v>
      </c>
      <c r="R33" s="383">
        <f>SUM(R28:R31)</f>
        <v>1</v>
      </c>
      <c r="S33" s="383">
        <f>SUM(S28:S31)</f>
        <v>2</v>
      </c>
      <c r="T33" s="383">
        <f>SUM(T28:T31)</f>
        <v>2</v>
      </c>
      <c r="U33" s="383">
        <f>SUM(U28:U31)</f>
        <v>5</v>
      </c>
      <c r="V33" s="383">
        <f>SUM(V28:V31)</f>
        <v>6</v>
      </c>
      <c r="W33" s="383">
        <f>SUM(W28:W31)</f>
        <v>20</v>
      </c>
      <c r="X33" s="385">
        <f>SUM(X28:X31)</f>
        <v>22</v>
      </c>
    </row>
    <row r="34" spans="1:24" s="78" customFormat="1">
      <c r="A34" s="77" t="s">
        <v>259</v>
      </c>
      <c r="C34" s="669"/>
      <c r="D34" s="669"/>
      <c r="E34" s="669"/>
      <c r="F34" s="669"/>
      <c r="G34" s="669"/>
      <c r="H34" s="669"/>
      <c r="I34" s="669"/>
      <c r="J34" s="669"/>
      <c r="K34" s="669"/>
      <c r="L34" s="669"/>
      <c r="M34" s="669"/>
      <c r="N34" s="669"/>
      <c r="O34" s="669"/>
      <c r="P34" s="669"/>
      <c r="Q34" s="669"/>
      <c r="R34" s="669"/>
      <c r="S34" s="669"/>
      <c r="T34" s="669"/>
      <c r="U34" s="669"/>
      <c r="V34" s="669"/>
      <c r="W34" s="669"/>
      <c r="X34" s="47"/>
    </row>
    <row r="35" spans="3:24">
      <c r="C35" s="669"/>
      <c r="D35" s="669"/>
      <c r="E35" s="669"/>
      <c r="F35" s="669"/>
      <c r="G35" s="669"/>
      <c r="H35" s="669"/>
      <c r="I35" s="669"/>
      <c r="J35" s="669"/>
      <c r="K35" s="669"/>
      <c r="L35" s="669"/>
      <c r="M35" s="669"/>
      <c r="N35" s="669"/>
      <c r="O35" s="669"/>
      <c r="P35" s="669"/>
      <c r="Q35" s="669"/>
      <c r="R35" s="669"/>
      <c r="S35" s="669"/>
      <c r="T35" s="669"/>
      <c r="U35" s="669"/>
      <c r="V35" s="669"/>
      <c r="W35" s="669"/>
      <c r="X35" s="669"/>
    </row>
    <row r="36" spans="2:18">
      <c r="B36" s="55" t="s">
        <v>246</v>
      </c>
      <c r="C36" s="56"/>
      <c r="D36" s="57" t="s">
        <v>245</v>
      </c>
      <c r="K36" s="1561">
        <f>SUM(K28:M28)</f>
        <v>0</v>
      </c>
      <c r="L36" s="1561"/>
      <c r="M36" s="1561"/>
      <c r="O36" s="1561">
        <f>SUM(O28:R28)</f>
        <v>4</v>
      </c>
      <c r="P36" s="1561"/>
      <c r="Q36" s="1561"/>
      <c r="R36" s="1561"/>
    </row>
    <row r="37" spans="5:18">
      <c r="E37" s="1561">
        <f>SUM(E28:J28)</f>
        <v>2</v>
      </c>
      <c r="F37" s="1561"/>
      <c r="G37" s="1561"/>
      <c r="H37" s="1561"/>
      <c r="I37" s="1561"/>
      <c r="K37" s="69">
        <f>SUM(K29:M29)</f>
        <v>3</v>
      </c>
      <c r="L37" s="69"/>
      <c r="M37" s="69"/>
      <c r="O37" s="69">
        <f>SUM(O29:R29)</f>
        <v>3</v>
      </c>
      <c r="P37" s="69"/>
      <c r="Q37" s="69"/>
      <c r="R37" s="69"/>
    </row>
    <row r="38" spans="5:18">
      <c r="E38" s="69">
        <f>SUM(E29:J29)</f>
        <v>2</v>
      </c>
      <c r="F38" s="69"/>
      <c r="G38" s="69"/>
      <c r="H38" s="69"/>
      <c r="I38" s="69"/>
      <c r="K38" s="72">
        <f>SUM(K30:M30)</f>
        <v>8</v>
      </c>
      <c r="L38" s="72"/>
      <c r="M38" s="72"/>
      <c r="O38" s="72">
        <f>SUM(O30:R30)</f>
        <v>1</v>
      </c>
      <c r="P38" s="72"/>
      <c r="Q38" s="72"/>
      <c r="R38" s="72"/>
    </row>
    <row r="39" spans="5:18">
      <c r="E39" s="1562">
        <f>SUM(E30:J30)</f>
        <v>6</v>
      </c>
      <c r="F39" s="1562"/>
      <c r="G39" s="1562"/>
      <c r="H39" s="1562"/>
      <c r="I39" s="1562"/>
      <c r="K39" s="60">
        <f>SUM(K31:M31)</f>
        <v>10</v>
      </c>
      <c r="L39" s="60"/>
      <c r="M39" s="60"/>
      <c r="O39" s="60">
        <f>SUM(O31:R31)</f>
        <v>1</v>
      </c>
      <c r="P39" s="60"/>
      <c r="Q39" s="60"/>
      <c r="R39" s="60"/>
    </row>
    <row r="40" spans="5:9">
      <c r="E40" s="60">
        <f>SUM(E31:J31)</f>
        <v>32</v>
      </c>
      <c r="F40" s="60"/>
      <c r="G40" s="60"/>
      <c r="H40" s="60"/>
      <c r="I40" s="60"/>
    </row>
    <row r="42" spans="5:7">
      <c r="E42" t="s">
        <v>641</v>
      </c>
      <c r="G42" s="962">
        <f>E40/SUM(E37:I40)</f>
        <v>0.76190476190476186</v>
      </c>
    </row>
  </sheetData>
  <mergeCells count="23">
    <mergeCell ref="O36:R36"/>
    <mergeCell ref="O37:R37"/>
    <mergeCell ref="O38:R38"/>
    <mergeCell ref="O39:R39"/>
    <mergeCell ref="E37:I37"/>
    <mergeCell ref="E38:I38"/>
    <mergeCell ref="E39:I39"/>
    <mergeCell ref="E40:I40"/>
    <mergeCell ref="K36:M36"/>
    <mergeCell ref="K37:M37"/>
    <mergeCell ref="K38:M38"/>
    <mergeCell ref="K39:M39"/>
    <mergeCell ref="T2:T3"/>
    <mergeCell ref="V2:V3"/>
    <mergeCell ref="W2:W3"/>
    <mergeCell ref="X2:X3"/>
    <mergeCell ref="C2:C3"/>
    <mergeCell ref="D2:J2"/>
    <mergeCell ref="K2:M2"/>
    <mergeCell ref="N2:N3"/>
    <mergeCell ref="O2:R2"/>
    <mergeCell ref="S2:S3"/>
    <mergeCell ref="U2:U3"/>
  </mergeCells>
  <pageMargins left="0.7" right="0.7" top="0.75" bottom="0.75" header="0.3" footer="0.3"/>
  <pageSetup paperSize="8" scale="86" orientation="landscape"/>
  <headerFooter scaleWithDoc="1" alignWithMargins="0" differentFirst="0" differentOddEven="0"/>
  <extLst/>
</worksheet>
</file>

<file path=xl/worksheets/sheet2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X38"/>
  <sheetViews>
    <sheetView topLeftCell="A1" view="normal" workbookViewId="0">
      <pane xSplit="2" ySplit="6" topLeftCell="C17" activePane="bottomRight" state="frozen"/>
      <selection pane="bottomRight" activeCell="H11" sqref="H11"/>
    </sheetView>
  </sheetViews>
  <sheetFormatPr defaultRowHeight="14.4"/>
  <cols>
    <col min="1" max="2" width="24.375" customWidth="1"/>
    <col min="4" max="4" width="0" hidden="1" customWidth="1"/>
    <col min="6" max="7" width="9.125" customWidth="1"/>
  </cols>
  <sheetData>
    <row r="1" spans="1:24" s="1" customFormat="1" ht="31.5" customHeight="1">
      <c r="A1" s="15" t="s">
        <v>260</v>
      </c>
      <c r="X1" s="61"/>
    </row>
    <row r="2" spans="1:24" s="154" customFormat="1" ht="31.5" customHeight="1">
      <c r="A2" s="511"/>
      <c r="X2" s="512"/>
    </row>
    <row r="3" spans="1:24" s="154" customFormat="1" ht="28.8">
      <c r="A3" s="906" t="s">
        <v>632</v>
      </c>
      <c r="B3" s="744"/>
      <c r="C3" s="908" t="s">
        <v>633</v>
      </c>
      <c r="D3" s="744"/>
      <c r="E3" s="1563" t="s">
        <v>634</v>
      </c>
      <c r="F3" s="1564"/>
      <c r="G3" s="1564"/>
      <c r="H3" s="1564"/>
      <c r="I3" s="1564"/>
      <c r="J3" s="1564"/>
      <c r="K3" s="1565" t="s">
        <v>635</v>
      </c>
      <c r="L3" s="1566"/>
      <c r="M3" s="1567"/>
      <c r="N3" s="908" t="s">
        <v>636</v>
      </c>
      <c r="O3" s="1568" t="s">
        <v>637</v>
      </c>
      <c r="P3" s="1569"/>
      <c r="Q3" s="1569"/>
      <c r="R3" s="1570"/>
      <c r="S3" s="909" t="s">
        <v>638</v>
      </c>
      <c r="T3" s="908" t="s">
        <v>639</v>
      </c>
      <c r="U3" s="908" t="s">
        <v>639</v>
      </c>
      <c r="V3" s="909" t="s">
        <v>638</v>
      </c>
      <c r="W3" s="910" t="s">
        <v>640</v>
      </c>
      <c r="X3" s="907"/>
    </row>
    <row r="4" spans="1:24" s="154" customFormat="1" ht="31.5" customHeight="1">
      <c r="A4" s="934"/>
      <c r="C4" s="514" t="s">
        <v>67</v>
      </c>
      <c r="D4" s="1571" t="s">
        <v>242</v>
      </c>
      <c r="E4" s="1572"/>
      <c r="F4" s="1572"/>
      <c r="G4" s="1572"/>
      <c r="H4" s="1572"/>
      <c r="I4" s="1572"/>
      <c r="J4" s="1573"/>
      <c r="K4" s="1574" t="s">
        <v>243</v>
      </c>
      <c r="L4" s="1575"/>
      <c r="M4" s="1576"/>
      <c r="N4" s="514" t="s">
        <v>258</v>
      </c>
      <c r="O4" s="1571" t="s">
        <v>244</v>
      </c>
      <c r="P4" s="1572"/>
      <c r="Q4" s="1572"/>
      <c r="R4" s="1573"/>
      <c r="S4" s="514" t="s">
        <v>72</v>
      </c>
      <c r="T4" s="514" t="s">
        <v>73</v>
      </c>
      <c r="U4" s="514" t="s">
        <v>580</v>
      </c>
      <c r="V4" s="514" t="s">
        <v>78</v>
      </c>
      <c r="W4" s="1577" t="s">
        <v>80</v>
      </c>
      <c r="X4" s="1578" t="s">
        <v>256</v>
      </c>
    </row>
    <row r="5" spans="1:24" s="513" customFormat="1" ht="95.25" customHeight="1">
      <c r="A5" s="935" t="s">
        <v>37</v>
      </c>
      <c r="B5" s="513" t="s">
        <v>8</v>
      </c>
      <c r="C5" s="514"/>
      <c r="D5" s="898" t="s">
        <v>239</v>
      </c>
      <c r="E5" s="514" t="s">
        <v>240</v>
      </c>
      <c r="F5" s="514" t="s">
        <v>241</v>
      </c>
      <c r="G5" s="514" t="s">
        <v>201</v>
      </c>
      <c r="H5" s="514" t="s">
        <v>202</v>
      </c>
      <c r="I5" s="901" t="s">
        <v>503</v>
      </c>
      <c r="J5" s="901" t="s">
        <v>504</v>
      </c>
      <c r="K5" s="514" t="s">
        <v>68</v>
      </c>
      <c r="L5" s="514" t="s">
        <v>204</v>
      </c>
      <c r="M5" s="514" t="s">
        <v>205</v>
      </c>
      <c r="N5" s="514"/>
      <c r="O5" s="514" t="s">
        <v>77</v>
      </c>
      <c r="P5" s="514" t="s">
        <v>70</v>
      </c>
      <c r="Q5" s="514" t="s">
        <v>71</v>
      </c>
      <c r="R5" s="514" t="s">
        <v>295</v>
      </c>
      <c r="S5" s="514"/>
      <c r="T5" s="514"/>
      <c r="U5" s="514"/>
      <c r="V5" s="514"/>
      <c r="W5" s="1577"/>
      <c r="X5" s="1578"/>
    </row>
    <row r="6" spans="1:24" s="683" customFormat="1" ht="23.25" customHeight="1" thickBot="1">
      <c r="A6" s="936"/>
      <c r="B6" s="902"/>
      <c r="C6" s="903"/>
      <c r="D6" s="903"/>
      <c r="E6" s="903"/>
      <c r="F6" s="903"/>
      <c r="G6" s="903"/>
      <c r="H6" s="903"/>
      <c r="I6" s="903"/>
      <c r="J6" s="903"/>
      <c r="K6" s="903"/>
      <c r="L6" s="903"/>
      <c r="M6" s="903"/>
      <c r="N6" s="903"/>
      <c r="O6" s="903"/>
      <c r="P6" s="903"/>
      <c r="Q6" s="903"/>
      <c r="R6" s="903"/>
      <c r="S6" s="903"/>
      <c r="T6" s="903"/>
      <c r="U6" s="903"/>
      <c r="V6" s="903"/>
      <c r="W6" s="904"/>
      <c r="X6" s="905"/>
    </row>
    <row r="7" spans="1:24" s="2" customFormat="1" ht="28.8">
      <c r="A7" s="911" t="s">
        <v>585</v>
      </c>
      <c r="B7" s="920" t="s">
        <v>342</v>
      </c>
      <c r="C7" s="789" t="s">
        <v>255</v>
      </c>
      <c r="D7" s="921"/>
      <c r="E7" s="921"/>
      <c r="F7" s="648" t="s">
        <v>253</v>
      </c>
      <c r="G7" s="648" t="s">
        <v>253</v>
      </c>
      <c r="H7" s="648" t="s">
        <v>253</v>
      </c>
      <c r="I7" s="921"/>
      <c r="J7" s="921"/>
      <c r="K7" s="921"/>
      <c r="L7" s="921"/>
      <c r="M7" s="921"/>
      <c r="N7" s="790" t="s">
        <v>255</v>
      </c>
      <c r="O7" s="791" t="s">
        <v>254</v>
      </c>
      <c r="P7" s="921"/>
      <c r="Q7" s="921"/>
      <c r="R7" s="921"/>
      <c r="S7" s="921"/>
      <c r="T7" s="921"/>
      <c r="U7" s="612" t="s">
        <v>257</v>
      </c>
      <c r="V7" s="648" t="s">
        <v>253</v>
      </c>
      <c r="W7" s="613" t="s">
        <v>257</v>
      </c>
      <c r="X7" s="649" t="s">
        <v>253</v>
      </c>
    </row>
    <row r="8" spans="1:24" s="2" customFormat="1" ht="24.6">
      <c r="A8" s="912"/>
      <c r="B8" s="922" t="s">
        <v>331</v>
      </c>
      <c r="C8" s="792" t="s">
        <v>254</v>
      </c>
      <c r="D8" s="923"/>
      <c r="E8" s="923"/>
      <c r="F8" s="397" t="s">
        <v>253</v>
      </c>
      <c r="G8" s="397" t="s">
        <v>253</v>
      </c>
      <c r="H8" s="397" t="s">
        <v>253</v>
      </c>
      <c r="I8" s="923"/>
      <c r="J8" s="923"/>
      <c r="K8" s="923"/>
      <c r="L8" s="923"/>
      <c r="M8" s="923"/>
      <c r="N8" s="722" t="s">
        <v>254</v>
      </c>
      <c r="O8" s="722" t="s">
        <v>254</v>
      </c>
      <c r="P8" s="923"/>
      <c r="Q8" s="923"/>
      <c r="R8" s="923"/>
      <c r="S8" s="923"/>
      <c r="T8" s="923"/>
      <c r="U8" s="650" t="s">
        <v>252</v>
      </c>
      <c r="V8" s="397" t="s">
        <v>253</v>
      </c>
      <c r="W8" s="735" t="s">
        <v>254</v>
      </c>
      <c r="X8" s="647" t="s">
        <v>255</v>
      </c>
    </row>
    <row r="9" spans="1:24" s="1" customFormat="1" ht="30" customHeight="1">
      <c r="A9" s="913"/>
      <c r="B9" s="922" t="s">
        <v>332</v>
      </c>
      <c r="C9" s="792" t="s">
        <v>254</v>
      </c>
      <c r="D9" s="924"/>
      <c r="E9" s="924"/>
      <c r="F9" s="397" t="s">
        <v>253</v>
      </c>
      <c r="G9" s="397" t="s">
        <v>253</v>
      </c>
      <c r="H9" s="397" t="s">
        <v>253</v>
      </c>
      <c r="I9" s="924"/>
      <c r="J9" s="924"/>
      <c r="K9" s="924"/>
      <c r="L9" s="924"/>
      <c r="M9" s="924"/>
      <c r="N9" s="650" t="s">
        <v>252</v>
      </c>
      <c r="O9" s="650" t="s">
        <v>252</v>
      </c>
      <c r="P9" s="924"/>
      <c r="Q9" s="924"/>
      <c r="R9" s="924"/>
      <c r="S9" s="924"/>
      <c r="T9" s="924"/>
      <c r="U9" s="402" t="s">
        <v>255</v>
      </c>
      <c r="V9" s="402" t="s">
        <v>255</v>
      </c>
      <c r="W9" s="604" t="s">
        <v>257</v>
      </c>
      <c r="X9" s="647" t="s">
        <v>255</v>
      </c>
    </row>
    <row r="10" spans="1:24" s="1" customFormat="1" ht="30" customHeight="1">
      <c r="A10" s="913"/>
      <c r="B10" s="922" t="s">
        <v>333</v>
      </c>
      <c r="C10" s="793" t="s">
        <v>255</v>
      </c>
      <c r="D10" s="924"/>
      <c r="E10" s="924"/>
      <c r="F10" s="402" t="s">
        <v>255</v>
      </c>
      <c r="G10" s="397" t="s">
        <v>253</v>
      </c>
      <c r="H10" s="402" t="s">
        <v>255</v>
      </c>
      <c r="I10" s="924"/>
      <c r="J10" s="924"/>
      <c r="K10" s="924"/>
      <c r="L10" s="924"/>
      <c r="M10" s="924"/>
      <c r="N10" s="722" t="s">
        <v>254</v>
      </c>
      <c r="O10" s="402" t="s">
        <v>255</v>
      </c>
      <c r="P10" s="924"/>
      <c r="Q10" s="924"/>
      <c r="R10" s="924"/>
      <c r="S10" s="924"/>
      <c r="T10" s="924"/>
      <c r="U10" s="402" t="s">
        <v>255</v>
      </c>
      <c r="V10" s="722" t="s">
        <v>254</v>
      </c>
      <c r="W10" s="734" t="s">
        <v>252</v>
      </c>
      <c r="X10" s="647" t="s">
        <v>255</v>
      </c>
    </row>
    <row r="11" spans="1:24" s="1" customFormat="1" ht="30" customHeight="1">
      <c r="A11" s="913"/>
      <c r="B11" s="922" t="s">
        <v>334</v>
      </c>
      <c r="C11" s="794" t="s">
        <v>253</v>
      </c>
      <c r="D11" s="924"/>
      <c r="E11" s="924"/>
      <c r="F11" s="397" t="s">
        <v>253</v>
      </c>
      <c r="G11" s="397" t="s">
        <v>253</v>
      </c>
      <c r="H11" s="397" t="s">
        <v>253</v>
      </c>
      <c r="I11" s="924"/>
      <c r="J11" s="924"/>
      <c r="K11" s="924"/>
      <c r="L11" s="924"/>
      <c r="M11" s="924"/>
      <c r="N11" s="650" t="s">
        <v>252</v>
      </c>
      <c r="O11" s="650" t="s">
        <v>252</v>
      </c>
      <c r="P11" s="924"/>
      <c r="Q11" s="924"/>
      <c r="R11" s="924"/>
      <c r="S11" s="924"/>
      <c r="T11" s="924"/>
      <c r="U11" s="722" t="s">
        <v>254</v>
      </c>
      <c r="V11" s="397" t="s">
        <v>253</v>
      </c>
      <c r="W11" s="735" t="s">
        <v>254</v>
      </c>
      <c r="X11" s="647" t="s">
        <v>255</v>
      </c>
    </row>
    <row r="12" spans="1:24" s="1" customFormat="1" ht="30" customHeight="1">
      <c r="A12" s="913"/>
      <c r="B12" s="925" t="s">
        <v>335</v>
      </c>
      <c r="C12" s="926" t="s">
        <v>255</v>
      </c>
      <c r="D12" s="927"/>
      <c r="E12" s="927"/>
      <c r="F12" s="724" t="s">
        <v>255</v>
      </c>
      <c r="G12" s="928" t="s">
        <v>252</v>
      </c>
      <c r="H12" s="928" t="s">
        <v>252</v>
      </c>
      <c r="I12" s="927"/>
      <c r="J12" s="927"/>
      <c r="K12" s="927"/>
      <c r="L12" s="927"/>
      <c r="M12" s="927"/>
      <c r="N12" s="724" t="s">
        <v>255</v>
      </c>
      <c r="O12" s="928" t="s">
        <v>252</v>
      </c>
      <c r="P12" s="927"/>
      <c r="Q12" s="927"/>
      <c r="R12" s="927"/>
      <c r="S12" s="927"/>
      <c r="T12" s="927"/>
      <c r="U12" s="726" t="s">
        <v>254</v>
      </c>
      <c r="V12" s="726" t="s">
        <v>254</v>
      </c>
      <c r="W12" s="929" t="s">
        <v>255</v>
      </c>
      <c r="X12" s="636" t="s">
        <v>254</v>
      </c>
    </row>
    <row r="13" spans="1:24" s="1" customFormat="1" ht="28.8">
      <c r="A13" s="914" t="s">
        <v>526</v>
      </c>
      <c r="B13" s="930" t="s">
        <v>17</v>
      </c>
      <c r="C13" s="931" t="s">
        <v>252</v>
      </c>
      <c r="D13" s="715"/>
      <c r="E13" s="716" t="s">
        <v>253</v>
      </c>
      <c r="F13" s="715"/>
      <c r="G13" s="715"/>
      <c r="H13" s="715"/>
      <c r="I13" s="715"/>
      <c r="J13" s="715"/>
      <c r="K13" s="715"/>
      <c r="L13" s="717" t="s">
        <v>254</v>
      </c>
      <c r="M13" s="717" t="s">
        <v>254</v>
      </c>
      <c r="N13" s="714" t="s">
        <v>252</v>
      </c>
      <c r="O13" s="715"/>
      <c r="P13" s="714" t="s">
        <v>252</v>
      </c>
      <c r="Q13" s="716" t="s">
        <v>253</v>
      </c>
      <c r="R13" s="715"/>
      <c r="S13" s="717" t="s">
        <v>254</v>
      </c>
      <c r="T13" s="714" t="s">
        <v>252</v>
      </c>
      <c r="U13" s="715"/>
      <c r="V13" s="715"/>
      <c r="W13" s="733" t="s">
        <v>252</v>
      </c>
      <c r="X13" s="738" t="s">
        <v>254</v>
      </c>
    </row>
    <row r="14" spans="1:24" s="1" customFormat="1" ht="30" customHeight="1">
      <c r="A14" s="913"/>
      <c r="B14" s="922" t="s">
        <v>341</v>
      </c>
      <c r="C14" s="793" t="s">
        <v>255</v>
      </c>
      <c r="D14" s="719"/>
      <c r="E14" s="397" t="s">
        <v>253</v>
      </c>
      <c r="F14" s="719"/>
      <c r="G14" s="719"/>
      <c r="H14" s="719"/>
      <c r="I14" s="719"/>
      <c r="J14" s="719"/>
      <c r="K14" s="719"/>
      <c r="L14" s="402" t="s">
        <v>255</v>
      </c>
      <c r="M14" s="402" t="s">
        <v>255</v>
      </c>
      <c r="N14" s="602"/>
      <c r="O14" s="719"/>
      <c r="P14" s="602"/>
      <c r="Q14" s="602"/>
      <c r="R14" s="719"/>
      <c r="S14" s="602"/>
      <c r="T14" s="602"/>
      <c r="U14" s="602"/>
      <c r="V14" s="719"/>
      <c r="W14" s="734" t="s">
        <v>252</v>
      </c>
      <c r="X14" s="373" t="s">
        <v>254</v>
      </c>
    </row>
    <row r="15" spans="1:24" s="1" customFormat="1" ht="30" customHeight="1">
      <c r="A15" s="913"/>
      <c r="B15" s="922" t="s">
        <v>336</v>
      </c>
      <c r="C15" s="792" t="s">
        <v>254</v>
      </c>
      <c r="D15" s="719"/>
      <c r="E15" s="397" t="s">
        <v>253</v>
      </c>
      <c r="F15" s="719"/>
      <c r="G15" s="719"/>
      <c r="H15" s="719"/>
      <c r="I15" s="719"/>
      <c r="J15" s="719"/>
      <c r="K15" s="719"/>
      <c r="L15" s="402" t="s">
        <v>255</v>
      </c>
      <c r="M15" s="397" t="s">
        <v>253</v>
      </c>
      <c r="N15" s="602"/>
      <c r="O15" s="719"/>
      <c r="P15" s="602"/>
      <c r="Q15" s="602"/>
      <c r="R15" s="719"/>
      <c r="S15" s="602"/>
      <c r="T15" s="602"/>
      <c r="U15" s="602"/>
      <c r="V15" s="719"/>
      <c r="W15" s="734" t="s">
        <v>252</v>
      </c>
      <c r="X15" s="373" t="s">
        <v>254</v>
      </c>
    </row>
    <row r="16" spans="1:24" s="1" customFormat="1" ht="30" customHeight="1">
      <c r="A16" s="915"/>
      <c r="B16" s="922" t="s">
        <v>337</v>
      </c>
      <c r="C16" s="794" t="s">
        <v>253</v>
      </c>
      <c r="D16" s="719"/>
      <c r="E16" s="397" t="s">
        <v>253</v>
      </c>
      <c r="F16" s="719"/>
      <c r="G16" s="719"/>
      <c r="H16" s="719"/>
      <c r="I16" s="719"/>
      <c r="J16" s="719"/>
      <c r="K16" s="719"/>
      <c r="L16" s="402" t="s">
        <v>255</v>
      </c>
      <c r="M16" s="397" t="s">
        <v>253</v>
      </c>
      <c r="N16" s="602"/>
      <c r="O16" s="719"/>
      <c r="P16" s="602"/>
      <c r="Q16" s="602"/>
      <c r="R16" s="719"/>
      <c r="S16" s="602"/>
      <c r="T16" s="602"/>
      <c r="U16" s="602"/>
      <c r="V16" s="719"/>
      <c r="W16" s="736" t="s">
        <v>255</v>
      </c>
      <c r="X16" s="647" t="s">
        <v>255</v>
      </c>
    </row>
    <row r="17" spans="1:24" s="1" customFormat="1" ht="30" customHeight="1">
      <c r="A17" s="913"/>
      <c r="B17" s="922" t="s">
        <v>338</v>
      </c>
      <c r="C17" s="793" t="s">
        <v>255</v>
      </c>
      <c r="D17" s="719"/>
      <c r="E17" s="397" t="s">
        <v>253</v>
      </c>
      <c r="F17" s="719"/>
      <c r="G17" s="719"/>
      <c r="H17" s="719"/>
      <c r="I17" s="719"/>
      <c r="J17" s="719"/>
      <c r="K17" s="719"/>
      <c r="L17" s="397" t="s">
        <v>253</v>
      </c>
      <c r="M17" s="397" t="s">
        <v>253</v>
      </c>
      <c r="N17" s="602"/>
      <c r="O17" s="719"/>
      <c r="P17" s="602"/>
      <c r="Q17" s="602"/>
      <c r="R17" s="719"/>
      <c r="S17" s="602"/>
      <c r="T17" s="602"/>
      <c r="U17" s="602"/>
      <c r="V17" s="719"/>
      <c r="W17" s="734" t="s">
        <v>252</v>
      </c>
      <c r="X17" s="598" t="s">
        <v>253</v>
      </c>
    </row>
    <row r="18" spans="1:24" s="1" customFormat="1" ht="30" customHeight="1">
      <c r="A18" s="913"/>
      <c r="B18" s="922" t="s">
        <v>339</v>
      </c>
      <c r="C18" s="794" t="s">
        <v>253</v>
      </c>
      <c r="D18" s="719"/>
      <c r="E18" s="397" t="s">
        <v>253</v>
      </c>
      <c r="F18" s="719"/>
      <c r="G18" s="719"/>
      <c r="H18" s="719"/>
      <c r="I18" s="719"/>
      <c r="J18" s="719"/>
      <c r="K18" s="719"/>
      <c r="L18" s="402" t="s">
        <v>255</v>
      </c>
      <c r="M18" s="397" t="s">
        <v>253</v>
      </c>
      <c r="N18" s="602"/>
      <c r="O18" s="719"/>
      <c r="P18" s="602"/>
      <c r="Q18" s="602"/>
      <c r="R18" s="719"/>
      <c r="S18" s="602"/>
      <c r="T18" s="602"/>
      <c r="U18" s="602"/>
      <c r="V18" s="719"/>
      <c r="W18" s="735" t="s">
        <v>254</v>
      </c>
      <c r="X18" s="598" t="s">
        <v>253</v>
      </c>
    </row>
    <row r="19" spans="1:24" s="1" customFormat="1" ht="30" customHeight="1">
      <c r="A19" s="915"/>
      <c r="B19" s="922" t="s">
        <v>340</v>
      </c>
      <c r="C19" s="792" t="s">
        <v>254</v>
      </c>
      <c r="D19" s="719"/>
      <c r="E19" s="397" t="s">
        <v>253</v>
      </c>
      <c r="F19" s="719"/>
      <c r="G19" s="719"/>
      <c r="H19" s="719"/>
      <c r="I19" s="719"/>
      <c r="J19" s="719"/>
      <c r="K19" s="719"/>
      <c r="L19" s="402" t="s">
        <v>255</v>
      </c>
      <c r="M19" s="397" t="s">
        <v>253</v>
      </c>
      <c r="N19" s="602"/>
      <c r="O19" s="719"/>
      <c r="P19" s="602"/>
      <c r="Q19" s="602"/>
      <c r="R19" s="719"/>
      <c r="S19" s="602"/>
      <c r="T19" s="602"/>
      <c r="U19" s="602"/>
      <c r="V19" s="719"/>
      <c r="W19" s="735" t="s">
        <v>254</v>
      </c>
      <c r="X19" s="647" t="s">
        <v>255</v>
      </c>
    </row>
    <row r="20" spans="1:24" s="1" customFormat="1" ht="30" customHeight="1">
      <c r="A20" s="916"/>
      <c r="B20" s="925" t="s">
        <v>335</v>
      </c>
      <c r="C20" s="926" t="s">
        <v>255</v>
      </c>
      <c r="D20" s="725"/>
      <c r="E20" s="726" t="s">
        <v>254</v>
      </c>
      <c r="F20" s="725"/>
      <c r="G20" s="725"/>
      <c r="H20" s="725"/>
      <c r="I20" s="725"/>
      <c r="J20" s="725"/>
      <c r="K20" s="725"/>
      <c r="L20" s="592" t="s">
        <v>257</v>
      </c>
      <c r="M20" s="592" t="s">
        <v>257</v>
      </c>
      <c r="N20" s="606"/>
      <c r="O20" s="725"/>
      <c r="P20" s="606"/>
      <c r="Q20" s="606"/>
      <c r="R20" s="725"/>
      <c r="S20" s="606"/>
      <c r="T20" s="606"/>
      <c r="U20" s="606"/>
      <c r="V20" s="725"/>
      <c r="W20" s="737" t="s">
        <v>254</v>
      </c>
      <c r="X20" s="739" t="s">
        <v>255</v>
      </c>
    </row>
    <row r="21" spans="1:24" s="1" customFormat="1" ht="30" customHeight="1">
      <c r="A21" s="912" t="s">
        <v>631</v>
      </c>
      <c r="B21" s="930" t="s">
        <v>17</v>
      </c>
      <c r="C21" s="931" t="s">
        <v>252</v>
      </c>
      <c r="D21" s="575"/>
      <c r="E21" s="575"/>
      <c r="F21" s="575"/>
      <c r="G21" s="575"/>
      <c r="H21" s="575"/>
      <c r="I21" s="716" t="s">
        <v>253</v>
      </c>
      <c r="J21" s="716" t="s">
        <v>253</v>
      </c>
      <c r="K21" s="717" t="s">
        <v>254</v>
      </c>
      <c r="L21" s="575"/>
      <c r="M21" s="575"/>
      <c r="N21" s="714" t="s">
        <v>252</v>
      </c>
      <c r="O21" s="578"/>
      <c r="P21" s="578"/>
      <c r="Q21" s="578"/>
      <c r="R21" s="717" t="s">
        <v>254</v>
      </c>
      <c r="S21" s="717" t="s">
        <v>254</v>
      </c>
      <c r="T21" s="714" t="s">
        <v>252</v>
      </c>
      <c r="U21" s="715"/>
      <c r="V21" s="575"/>
      <c r="W21" s="733" t="s">
        <v>252</v>
      </c>
      <c r="X21" s="932" t="s">
        <v>255</v>
      </c>
    </row>
    <row r="22" spans="1:24" s="1" customFormat="1" ht="30" customHeight="1">
      <c r="A22" s="917"/>
      <c r="B22" s="922" t="s">
        <v>341</v>
      </c>
      <c r="C22" s="794" t="s">
        <v>253</v>
      </c>
      <c r="D22" s="582"/>
      <c r="E22" s="582"/>
      <c r="F22" s="582"/>
      <c r="G22" s="582"/>
      <c r="H22" s="582"/>
      <c r="I22" s="397" t="s">
        <v>253</v>
      </c>
      <c r="J22" s="397" t="s">
        <v>253</v>
      </c>
      <c r="K22" s="402" t="s">
        <v>255</v>
      </c>
      <c r="L22" s="582"/>
      <c r="M22" s="582"/>
      <c r="N22" s="582"/>
      <c r="O22" s="582"/>
      <c r="P22" s="582"/>
      <c r="Q22" s="582"/>
      <c r="R22" s="582"/>
      <c r="S22" s="582"/>
      <c r="T22" s="582"/>
      <c r="U22" s="582"/>
      <c r="V22" s="582"/>
      <c r="W22" s="734" t="s">
        <v>252</v>
      </c>
      <c r="X22" s="647" t="s">
        <v>255</v>
      </c>
    </row>
    <row r="23" spans="1:24" s="1" customFormat="1" ht="30" customHeight="1">
      <c r="A23" s="917"/>
      <c r="B23" s="922" t="s">
        <v>336</v>
      </c>
      <c r="C23" s="792" t="s">
        <v>254</v>
      </c>
      <c r="D23" s="582"/>
      <c r="E23" s="582"/>
      <c r="F23" s="582"/>
      <c r="G23" s="582"/>
      <c r="H23" s="582"/>
      <c r="I23" s="397" t="s">
        <v>253</v>
      </c>
      <c r="J23" s="397" t="s">
        <v>253</v>
      </c>
      <c r="K23" s="402" t="s">
        <v>255</v>
      </c>
      <c r="L23" s="582"/>
      <c r="M23" s="582"/>
      <c r="N23" s="582"/>
      <c r="O23" s="582"/>
      <c r="P23" s="582"/>
      <c r="Q23" s="582"/>
      <c r="R23" s="582"/>
      <c r="S23" s="582"/>
      <c r="T23" s="582"/>
      <c r="U23" s="582"/>
      <c r="V23" s="582"/>
      <c r="W23" s="734" t="s">
        <v>252</v>
      </c>
      <c r="X23" s="647" t="s">
        <v>255</v>
      </c>
    </row>
    <row r="24" spans="1:24" s="1" customFormat="1" ht="30" customHeight="1">
      <c r="A24" s="918"/>
      <c r="B24" s="922" t="s">
        <v>333</v>
      </c>
      <c r="C24" s="736" t="s">
        <v>255</v>
      </c>
      <c r="D24" s="582"/>
      <c r="E24" s="582"/>
      <c r="F24" s="582"/>
      <c r="G24" s="582"/>
      <c r="H24" s="582"/>
      <c r="I24" s="736" t="s">
        <v>255</v>
      </c>
      <c r="J24" s="736" t="s">
        <v>255</v>
      </c>
      <c r="K24" s="397" t="s">
        <v>253</v>
      </c>
      <c r="L24" s="582"/>
      <c r="M24" s="582"/>
      <c r="N24" s="582"/>
      <c r="O24" s="582"/>
      <c r="P24" s="582"/>
      <c r="Q24" s="582"/>
      <c r="R24" s="582"/>
      <c r="S24" s="582"/>
      <c r="T24" s="582"/>
      <c r="U24" s="582"/>
      <c r="V24" s="582"/>
      <c r="W24" s="736" t="s">
        <v>255</v>
      </c>
      <c r="X24" s="598" t="s">
        <v>253</v>
      </c>
    </row>
    <row r="25" spans="1:24" s="1" customFormat="1" ht="30" customHeight="1">
      <c r="A25" s="918"/>
      <c r="B25" s="922" t="s">
        <v>339</v>
      </c>
      <c r="C25" s="794" t="s">
        <v>253</v>
      </c>
      <c r="D25" s="582"/>
      <c r="E25" s="582"/>
      <c r="F25" s="582"/>
      <c r="G25" s="582"/>
      <c r="H25" s="582"/>
      <c r="I25" s="397" t="s">
        <v>253</v>
      </c>
      <c r="J25" s="397" t="s">
        <v>253</v>
      </c>
      <c r="K25" s="397" t="s">
        <v>253</v>
      </c>
      <c r="L25" s="582"/>
      <c r="M25" s="582"/>
      <c r="N25" s="582"/>
      <c r="O25" s="582"/>
      <c r="P25" s="582"/>
      <c r="Q25" s="582"/>
      <c r="R25" s="582"/>
      <c r="S25" s="582"/>
      <c r="T25" s="582"/>
      <c r="U25" s="582"/>
      <c r="V25" s="582"/>
      <c r="W25" s="734" t="s">
        <v>252</v>
      </c>
      <c r="X25" s="598" t="s">
        <v>253</v>
      </c>
    </row>
    <row r="26" spans="1:24" s="1" customFormat="1" ht="30" customHeight="1">
      <c r="A26" s="918"/>
      <c r="B26" s="922" t="s">
        <v>340</v>
      </c>
      <c r="C26" s="793" t="s">
        <v>255</v>
      </c>
      <c r="D26" s="582"/>
      <c r="E26" s="582"/>
      <c r="F26" s="582"/>
      <c r="G26" s="582"/>
      <c r="H26" s="582"/>
      <c r="I26" s="397" t="s">
        <v>253</v>
      </c>
      <c r="J26" s="397" t="s">
        <v>253</v>
      </c>
      <c r="K26" s="397" t="s">
        <v>253</v>
      </c>
      <c r="L26" s="582"/>
      <c r="M26" s="582"/>
      <c r="N26" s="582"/>
      <c r="O26" s="582"/>
      <c r="P26" s="582"/>
      <c r="Q26" s="582"/>
      <c r="R26" s="582"/>
      <c r="S26" s="582"/>
      <c r="T26" s="582"/>
      <c r="U26" s="582"/>
      <c r="V26" s="582"/>
      <c r="W26" s="734" t="s">
        <v>252</v>
      </c>
      <c r="X26" s="647" t="s">
        <v>255</v>
      </c>
    </row>
    <row r="27" spans="1:24" s="1" customFormat="1" ht="30" customHeight="1">
      <c r="A27" s="918"/>
      <c r="B27" s="922" t="s">
        <v>379</v>
      </c>
      <c r="C27" s="794" t="s">
        <v>253</v>
      </c>
      <c r="D27" s="586"/>
      <c r="E27" s="586"/>
      <c r="F27" s="582"/>
      <c r="G27" s="582"/>
      <c r="H27" s="582"/>
      <c r="I27" s="397" t="s">
        <v>253</v>
      </c>
      <c r="J27" s="397" t="s">
        <v>253</v>
      </c>
      <c r="K27" s="397" t="s">
        <v>253</v>
      </c>
      <c r="L27" s="582"/>
      <c r="M27" s="582"/>
      <c r="N27" s="582"/>
      <c r="O27" s="582"/>
      <c r="P27" s="582"/>
      <c r="Q27" s="582"/>
      <c r="R27" s="582"/>
      <c r="S27" s="582"/>
      <c r="T27" s="582"/>
      <c r="U27" s="582"/>
      <c r="V27" s="582"/>
      <c r="W27" s="736" t="s">
        <v>255</v>
      </c>
      <c r="X27" s="598" t="s">
        <v>253</v>
      </c>
    </row>
    <row r="28" spans="1:24" s="1" customFormat="1" ht="30" customHeight="1">
      <c r="A28" s="919"/>
      <c r="B28" s="925" t="s">
        <v>335</v>
      </c>
      <c r="C28" s="926" t="s">
        <v>255</v>
      </c>
      <c r="D28" s="590"/>
      <c r="E28" s="590"/>
      <c r="F28" s="591"/>
      <c r="G28" s="591"/>
      <c r="H28" s="591"/>
      <c r="I28" s="724" t="s">
        <v>255</v>
      </c>
      <c r="J28" s="726" t="s">
        <v>254</v>
      </c>
      <c r="K28" s="592" t="s">
        <v>257</v>
      </c>
      <c r="L28" s="591"/>
      <c r="M28" s="591"/>
      <c r="N28" s="591"/>
      <c r="O28" s="591"/>
      <c r="P28" s="591"/>
      <c r="Q28" s="591"/>
      <c r="R28" s="591"/>
      <c r="S28" s="591"/>
      <c r="T28" s="591"/>
      <c r="U28" s="591"/>
      <c r="V28" s="591"/>
      <c r="W28" s="737" t="s">
        <v>254</v>
      </c>
      <c r="X28" s="739" t="s">
        <v>255</v>
      </c>
    </row>
    <row r="29" spans="3:24" ht="15" hidden="1" thickBot="1">
      <c r="C29" s="50"/>
      <c r="D29" s="50"/>
      <c r="E29" s="50"/>
      <c r="F29" s="50"/>
      <c r="G29" s="50"/>
      <c r="H29" s="50"/>
      <c r="I29" s="50"/>
      <c r="J29" s="50"/>
      <c r="K29" s="50"/>
      <c r="L29" s="50"/>
      <c r="M29" s="50"/>
      <c r="N29" s="50"/>
      <c r="O29" s="50"/>
      <c r="P29" s="384"/>
      <c r="Q29" s="384"/>
      <c r="R29" s="384"/>
      <c r="S29" s="50"/>
      <c r="T29" s="384"/>
      <c r="U29" s="384"/>
      <c r="V29" s="50"/>
      <c r="W29" s="50"/>
      <c r="X29" s="50"/>
    </row>
    <row r="30" spans="1:24" hidden="1">
      <c r="A30" s="59" t="s">
        <v>247</v>
      </c>
      <c r="B30" s="65" t="s">
        <v>252</v>
      </c>
      <c r="C30" s="379">
        <v>2</v>
      </c>
      <c r="D30" s="664">
        <v>0</v>
      </c>
      <c r="E30" s="379">
        <v>0</v>
      </c>
      <c r="F30" s="379">
        <v>0</v>
      </c>
      <c r="G30" s="379">
        <v>1</v>
      </c>
      <c r="H30" s="379">
        <v>1</v>
      </c>
      <c r="I30" s="379">
        <v>0</v>
      </c>
      <c r="J30" s="379">
        <v>0</v>
      </c>
      <c r="K30" s="379">
        <v>0</v>
      </c>
      <c r="L30" s="379">
        <v>0</v>
      </c>
      <c r="M30" s="379">
        <v>0</v>
      </c>
      <c r="N30" s="379">
        <v>4</v>
      </c>
      <c r="O30" s="379">
        <v>3</v>
      </c>
      <c r="P30" s="379">
        <v>1</v>
      </c>
      <c r="Q30" s="379">
        <v>0</v>
      </c>
      <c r="R30" s="379">
        <v>0</v>
      </c>
      <c r="S30" s="379">
        <v>0</v>
      </c>
      <c r="T30" s="379">
        <v>2</v>
      </c>
      <c r="U30" s="379">
        <v>1</v>
      </c>
      <c r="V30" s="379">
        <v>0</v>
      </c>
      <c r="W30" s="379">
        <v>10</v>
      </c>
      <c r="X30" s="389">
        <v>0</v>
      </c>
    </row>
    <row r="31" spans="1:24" hidden="1">
      <c r="A31" s="16"/>
      <c r="B31" s="68" t="s">
        <v>254</v>
      </c>
      <c r="C31" s="380">
        <v>5</v>
      </c>
      <c r="D31" s="665">
        <v>0</v>
      </c>
      <c r="E31" s="380">
        <v>1</v>
      </c>
      <c r="F31" s="380">
        <v>0</v>
      </c>
      <c r="G31" s="380">
        <v>0</v>
      </c>
      <c r="H31" s="380">
        <v>0</v>
      </c>
      <c r="I31" s="380">
        <v>0</v>
      </c>
      <c r="J31" s="380">
        <v>1</v>
      </c>
      <c r="K31" s="380">
        <v>1</v>
      </c>
      <c r="L31" s="380">
        <v>1</v>
      </c>
      <c r="M31" s="380">
        <v>1</v>
      </c>
      <c r="N31" s="380">
        <v>2</v>
      </c>
      <c r="O31" s="380">
        <v>2</v>
      </c>
      <c r="P31" s="380">
        <v>0</v>
      </c>
      <c r="Q31" s="380">
        <v>0</v>
      </c>
      <c r="R31" s="380">
        <v>1</v>
      </c>
      <c r="S31" s="380">
        <v>2</v>
      </c>
      <c r="T31" s="380">
        <v>0</v>
      </c>
      <c r="U31" s="380">
        <v>2</v>
      </c>
      <c r="V31" s="380">
        <v>2</v>
      </c>
      <c r="W31" s="380">
        <v>6</v>
      </c>
      <c r="X31" s="388">
        <v>4</v>
      </c>
    </row>
    <row r="32" spans="1:24" hidden="1">
      <c r="A32" s="16"/>
      <c r="B32" s="71" t="s">
        <v>255</v>
      </c>
      <c r="C32" s="381">
        <v>9</v>
      </c>
      <c r="D32" s="666">
        <v>0</v>
      </c>
      <c r="E32" s="381">
        <v>0</v>
      </c>
      <c r="F32" s="381">
        <v>2</v>
      </c>
      <c r="G32" s="381">
        <v>0</v>
      </c>
      <c r="H32" s="381">
        <v>1</v>
      </c>
      <c r="I32" s="381">
        <v>2</v>
      </c>
      <c r="J32" s="381">
        <v>1</v>
      </c>
      <c r="K32" s="381">
        <v>2</v>
      </c>
      <c r="L32" s="381">
        <v>5</v>
      </c>
      <c r="M32" s="381">
        <v>1</v>
      </c>
      <c r="N32" s="381">
        <v>2</v>
      </c>
      <c r="O32" s="381">
        <v>1</v>
      </c>
      <c r="P32" s="381">
        <v>0</v>
      </c>
      <c r="Q32" s="381">
        <v>0</v>
      </c>
      <c r="R32" s="381">
        <v>0</v>
      </c>
      <c r="S32" s="381">
        <v>0</v>
      </c>
      <c r="T32" s="381">
        <v>0</v>
      </c>
      <c r="U32" s="381">
        <v>2</v>
      </c>
      <c r="V32" s="381">
        <v>1</v>
      </c>
      <c r="W32" s="381">
        <v>4</v>
      </c>
      <c r="X32" s="387">
        <v>12</v>
      </c>
    </row>
    <row r="33" spans="1:24" hidden="1">
      <c r="A33" s="1"/>
      <c r="B33" s="64" t="s">
        <v>253</v>
      </c>
      <c r="C33" s="382">
        <v>6</v>
      </c>
      <c r="D33" s="667">
        <v>0</v>
      </c>
      <c r="E33" s="382">
        <v>7</v>
      </c>
      <c r="F33" s="382">
        <v>4</v>
      </c>
      <c r="G33" s="382">
        <v>5</v>
      </c>
      <c r="H33" s="382">
        <v>4</v>
      </c>
      <c r="I33" s="382">
        <v>6</v>
      </c>
      <c r="J33" s="382">
        <v>6</v>
      </c>
      <c r="K33" s="382">
        <v>4</v>
      </c>
      <c r="L33" s="382">
        <v>1</v>
      </c>
      <c r="M33" s="382">
        <v>5</v>
      </c>
      <c r="N33" s="382">
        <v>0</v>
      </c>
      <c r="O33" s="382">
        <v>0</v>
      </c>
      <c r="P33" s="382">
        <v>0</v>
      </c>
      <c r="Q33" s="382">
        <v>1</v>
      </c>
      <c r="R33" s="382">
        <v>0</v>
      </c>
      <c r="S33" s="382">
        <v>0</v>
      </c>
      <c r="T33" s="382">
        <v>0</v>
      </c>
      <c r="U33" s="382">
        <v>0</v>
      </c>
      <c r="V33" s="382">
        <v>3</v>
      </c>
      <c r="W33" s="382">
        <v>0</v>
      </c>
      <c r="X33" s="386">
        <v>6</v>
      </c>
    </row>
    <row r="34" spans="1:24" ht="15" hidden="1" thickBot="1">
      <c r="A34" s="58"/>
      <c r="B34" s="58" t="s">
        <v>257</v>
      </c>
      <c r="C34" s="383" t="s">
        <v>32</v>
      </c>
      <c r="D34" s="668" t="s">
        <v>32</v>
      </c>
      <c r="E34" s="383" t="s">
        <v>32</v>
      </c>
      <c r="F34" s="383" t="s">
        <v>32</v>
      </c>
      <c r="G34" s="383" t="s">
        <v>32</v>
      </c>
      <c r="H34" s="383" t="s">
        <v>32</v>
      </c>
      <c r="I34" s="383" t="s">
        <v>32</v>
      </c>
      <c r="J34" s="383" t="s">
        <v>32</v>
      </c>
      <c r="K34" s="383">
        <v>1</v>
      </c>
      <c r="L34" s="383">
        <v>1</v>
      </c>
      <c r="M34" s="383">
        <v>1</v>
      </c>
      <c r="N34" s="383" t="s">
        <v>32</v>
      </c>
      <c r="O34" s="383" t="s">
        <v>32</v>
      </c>
      <c r="P34" s="383" t="s">
        <v>32</v>
      </c>
      <c r="Q34" s="383" t="s">
        <v>32</v>
      </c>
      <c r="R34" s="383" t="s">
        <v>32</v>
      </c>
      <c r="S34" s="383" t="s">
        <v>32</v>
      </c>
      <c r="T34" s="383" t="s">
        <v>32</v>
      </c>
      <c r="U34" s="383">
        <v>1</v>
      </c>
      <c r="V34" s="383" t="s">
        <v>32</v>
      </c>
      <c r="W34" s="383">
        <v>2</v>
      </c>
      <c r="X34" s="385" t="s">
        <v>32</v>
      </c>
    </row>
    <row r="35" spans="1:24" ht="15" hidden="1" thickBot="1">
      <c r="A35" s="58"/>
      <c r="B35" s="58" t="s">
        <v>248</v>
      </c>
      <c r="C35" s="383">
        <f>SUM(C30:C33)</f>
        <v>22</v>
      </c>
      <c r="D35" s="668">
        <f>SUM(D30:D33)</f>
        <v>0</v>
      </c>
      <c r="E35" s="383">
        <f>SUM(E30:E33)</f>
        <v>8</v>
      </c>
      <c r="F35" s="383">
        <f>SUM(F30:F33)</f>
        <v>6</v>
      </c>
      <c r="G35" s="383">
        <f>SUM(G30:G33)</f>
        <v>6</v>
      </c>
      <c r="H35" s="383">
        <f>SUM(H30:H33)</f>
        <v>6</v>
      </c>
      <c r="I35" s="383">
        <f>SUM(I30:I33)</f>
        <v>8</v>
      </c>
      <c r="J35" s="383">
        <f>SUM(J30:J33)</f>
        <v>8</v>
      </c>
      <c r="K35" s="383">
        <f>SUM(K30:K33)</f>
        <v>7</v>
      </c>
      <c r="L35" s="383">
        <f>SUM(L30:L33)</f>
        <v>7</v>
      </c>
      <c r="M35" s="383">
        <f>SUM(M30:M33)</f>
        <v>7</v>
      </c>
      <c r="N35" s="383">
        <f>SUM(N30:N33)</f>
        <v>8</v>
      </c>
      <c r="O35" s="383">
        <f>SUM(O30:O33)</f>
        <v>6</v>
      </c>
      <c r="P35" s="383">
        <f>SUM(P30:P33)</f>
        <v>1</v>
      </c>
      <c r="Q35" s="383">
        <f>SUM(Q30:Q33)</f>
        <v>1</v>
      </c>
      <c r="R35" s="383">
        <f>SUM(R30:R33)</f>
        <v>1</v>
      </c>
      <c r="S35" s="383">
        <f>SUM(S30:S33)</f>
        <v>2</v>
      </c>
      <c r="T35" s="383">
        <f>SUM(T30:T33)</f>
        <v>2</v>
      </c>
      <c r="U35" s="383">
        <f>SUM(U30:U33)</f>
        <v>5</v>
      </c>
      <c r="V35" s="383">
        <f>SUM(V30:V33)</f>
        <v>6</v>
      </c>
      <c r="W35" s="383">
        <f>SUM(W30:W33)</f>
        <v>20</v>
      </c>
      <c r="X35" s="385">
        <f>SUM(X30:X33)</f>
        <v>22</v>
      </c>
    </row>
    <row r="36" spans="1:24" s="78" customFormat="1">
      <c r="A36" s="77" t="s">
        <v>259</v>
      </c>
      <c r="B36" s="732"/>
      <c r="C36" s="933"/>
      <c r="D36" s="933"/>
      <c r="E36" s="933"/>
      <c r="F36" s="933"/>
      <c r="G36" s="933"/>
      <c r="H36" s="933"/>
      <c r="I36" s="933"/>
      <c r="J36" s="933"/>
      <c r="K36" s="933"/>
      <c r="L36" s="933"/>
      <c r="M36" s="933"/>
      <c r="N36" s="933"/>
      <c r="O36" s="933"/>
      <c r="P36" s="933"/>
      <c r="Q36" s="933"/>
      <c r="R36" s="933"/>
      <c r="S36" s="933"/>
      <c r="T36" s="933"/>
      <c r="U36" s="933"/>
      <c r="V36" s="933"/>
      <c r="W36" s="933"/>
      <c r="X36" s="384"/>
    </row>
    <row r="37" spans="3:24">
      <c r="C37" s="669"/>
      <c r="D37" s="669"/>
      <c r="E37" s="669"/>
      <c r="F37" s="669"/>
      <c r="G37" s="669"/>
      <c r="H37" s="669"/>
      <c r="I37" s="669"/>
      <c r="J37" s="669"/>
      <c r="K37" s="669"/>
      <c r="L37" s="669"/>
      <c r="M37" s="669"/>
      <c r="N37" s="669"/>
      <c r="O37" s="669"/>
      <c r="P37" s="669"/>
      <c r="Q37" s="669"/>
      <c r="R37" s="669"/>
      <c r="S37" s="669"/>
      <c r="T37" s="669"/>
      <c r="U37" s="669"/>
      <c r="V37" s="669"/>
      <c r="W37" s="669"/>
      <c r="X37" s="669"/>
    </row>
    <row r="38" spans="2:4">
      <c r="B38" s="55" t="s">
        <v>246</v>
      </c>
      <c r="C38" s="56"/>
      <c r="D38" s="57" t="s">
        <v>245</v>
      </c>
    </row>
  </sheetData>
  <mergeCells count="14">
    <mergeCell ref="T4:T5"/>
    <mergeCell ref="U4:U5"/>
    <mergeCell ref="V4:V5"/>
    <mergeCell ref="W4:W5"/>
    <mergeCell ref="X4:X5"/>
    <mergeCell ref="S4:S5"/>
    <mergeCell ref="E3:J3"/>
    <mergeCell ref="K3:M3"/>
    <mergeCell ref="O3:R3"/>
    <mergeCell ref="C4:C5"/>
    <mergeCell ref="D4:J4"/>
    <mergeCell ref="K4:M4"/>
    <mergeCell ref="N4:N5"/>
    <mergeCell ref="O4:R4"/>
  </mergeCells>
  <pageMargins left="0.7" right="0.7" top="0.75" bottom="0.75" header="0.3" footer="0.3"/>
  <pageSetup paperSize="8" scale="86" orientation="landscape"/>
  <headerFooter scaleWithDoc="1" alignWithMargins="0" differentFirst="0" differentOddEven="0"/>
  <extLst/>
</worksheet>
</file>

<file path=xl/worksheets/sheet2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Y37"/>
  <sheetViews>
    <sheetView topLeftCell="A1" view="normal" workbookViewId="0">
      <pane xSplit="2" ySplit="4" topLeftCell="C5" activePane="bottomRight" state="frozen"/>
      <selection pane="bottomRight" activeCell="L44" sqref="L44"/>
    </sheetView>
  </sheetViews>
  <sheetFormatPr defaultRowHeight="14.4"/>
  <cols>
    <col min="1" max="2" width="24.375" customWidth="1"/>
    <col min="4" max="4" width="0" hidden="1" customWidth="1"/>
    <col min="6" max="6" width="9.125" customWidth="1"/>
    <col min="7" max="7" width="9.125" hidden="1" customWidth="1"/>
    <col min="8" max="11" width="0" hidden="1" customWidth="1"/>
    <col min="12" max="12" width="9.625" customWidth="1"/>
    <col min="13" max="13" width="9.875" customWidth="1"/>
    <col min="15" max="15" width="0" hidden="1" customWidth="1"/>
    <col min="18" max="18" width="9.125" hidden="1" customWidth="1"/>
    <col min="19" max="19" width="9.125" customWidth="1"/>
    <col min="21" max="21" width="0" hidden="1" customWidth="1"/>
  </cols>
  <sheetData>
    <row r="1" spans="1:23" s="1" customFormat="1" ht="31.5" customHeight="1">
      <c r="A1" s="329" t="s">
        <v>353</v>
      </c>
      <c r="B1" s="330"/>
      <c r="C1" s="330"/>
      <c r="D1" s="330"/>
      <c r="E1" s="330"/>
      <c r="F1" s="330"/>
      <c r="G1" s="330"/>
      <c r="H1" s="330"/>
      <c r="I1" s="330"/>
      <c r="J1" s="330"/>
      <c r="K1" s="330"/>
      <c r="L1" s="330"/>
      <c r="M1" s="330"/>
      <c r="N1" s="330"/>
      <c r="O1" s="330"/>
      <c r="P1" s="330"/>
      <c r="Q1" s="330"/>
      <c r="R1" s="330"/>
      <c r="S1" s="330"/>
      <c r="T1" s="330"/>
      <c r="U1" s="330"/>
      <c r="V1" s="330"/>
      <c r="W1" s="331"/>
    </row>
    <row r="2" spans="1:23" s="1" customFormat="1" ht="31.5" customHeight="1">
      <c r="A2" s="475"/>
      <c r="B2" s="330"/>
      <c r="C2" s="334" t="s">
        <v>67</v>
      </c>
      <c r="D2" s="1549" t="s">
        <v>242</v>
      </c>
      <c r="E2" s="1550"/>
      <c r="F2" s="1550"/>
      <c r="G2" s="1550"/>
      <c r="H2" s="1550"/>
      <c r="I2" s="1550"/>
      <c r="J2" s="1551"/>
      <c r="K2" s="1549" t="s">
        <v>243</v>
      </c>
      <c r="L2" s="1550"/>
      <c r="M2" s="1551"/>
      <c r="N2" s="334" t="s">
        <v>354</v>
      </c>
      <c r="O2" s="1549" t="s">
        <v>244</v>
      </c>
      <c r="P2" s="1550"/>
      <c r="Q2" s="1550"/>
      <c r="R2" s="1551"/>
      <c r="S2" s="334" t="s">
        <v>72</v>
      </c>
      <c r="T2" s="334" t="s">
        <v>73</v>
      </c>
      <c r="U2" s="334" t="s">
        <v>78</v>
      </c>
      <c r="V2" s="1547" t="s">
        <v>80</v>
      </c>
      <c r="W2" s="1548" t="s">
        <v>256</v>
      </c>
    </row>
    <row r="3" spans="1:23" s="11" customFormat="1" ht="95.25" customHeight="1">
      <c r="A3" s="476" t="s">
        <v>37</v>
      </c>
      <c r="B3" s="332" t="s">
        <v>8</v>
      </c>
      <c r="C3" s="334"/>
      <c r="D3" s="333" t="s">
        <v>239</v>
      </c>
      <c r="E3" s="334" t="s">
        <v>240</v>
      </c>
      <c r="F3" s="334" t="s">
        <v>241</v>
      </c>
      <c r="G3" s="334" t="s">
        <v>201</v>
      </c>
      <c r="H3" s="334" t="s">
        <v>202</v>
      </c>
      <c r="I3" s="334" t="s">
        <v>273</v>
      </c>
      <c r="J3" s="334" t="s">
        <v>275</v>
      </c>
      <c r="K3" s="334" t="s">
        <v>68</v>
      </c>
      <c r="L3" s="334" t="s">
        <v>204</v>
      </c>
      <c r="M3" s="334" t="s">
        <v>205</v>
      </c>
      <c r="N3" s="334"/>
      <c r="O3" s="334" t="s">
        <v>77</v>
      </c>
      <c r="P3" s="334" t="s">
        <v>70</v>
      </c>
      <c r="Q3" s="334" t="s">
        <v>71</v>
      </c>
      <c r="R3" s="334" t="s">
        <v>295</v>
      </c>
      <c r="S3" s="334"/>
      <c r="T3" s="334"/>
      <c r="U3" s="334"/>
      <c r="V3" s="1547"/>
      <c r="W3" s="1548"/>
    </row>
    <row r="4" spans="1:23" s="5" customFormat="1" ht="23.25" customHeight="1" thickBot="1">
      <c r="A4" s="477"/>
      <c r="B4" s="335"/>
      <c r="C4" s="336"/>
      <c r="D4" s="336"/>
      <c r="E4" s="336"/>
      <c r="F4" s="336"/>
      <c r="G4" s="336"/>
      <c r="H4" s="336"/>
      <c r="I4" s="336"/>
      <c r="J4" s="336"/>
      <c r="K4" s="336"/>
      <c r="L4" s="336"/>
      <c r="M4" s="336"/>
      <c r="N4" s="336"/>
      <c r="O4" s="336"/>
      <c r="P4" s="336"/>
      <c r="Q4" s="336"/>
      <c r="R4" s="336"/>
      <c r="S4" s="336"/>
      <c r="T4" s="336"/>
      <c r="U4" s="336"/>
      <c r="V4" s="337"/>
      <c r="W4" s="338"/>
    </row>
    <row r="5" spans="1:23" s="2" customFormat="1" ht="28.8" hidden="1">
      <c r="A5" s="478" t="s">
        <v>330</v>
      </c>
      <c r="B5" s="340" t="s">
        <v>355</v>
      </c>
      <c r="C5" s="343"/>
      <c r="D5" s="342"/>
      <c r="E5" s="342"/>
      <c r="F5" s="341" t="s">
        <v>352</v>
      </c>
      <c r="G5" s="341" t="s">
        <v>352</v>
      </c>
      <c r="H5" s="341" t="s">
        <v>352</v>
      </c>
      <c r="I5" s="342"/>
      <c r="J5" s="342"/>
      <c r="K5" s="342"/>
      <c r="L5" s="342"/>
      <c r="M5" s="342"/>
      <c r="N5" s="354" t="s">
        <v>351</v>
      </c>
      <c r="O5" s="354" t="s">
        <v>351</v>
      </c>
      <c r="P5" s="342"/>
      <c r="Q5" s="342"/>
      <c r="R5" s="342"/>
      <c r="S5" s="342"/>
      <c r="T5" s="342"/>
      <c r="U5" s="343" t="s">
        <v>257</v>
      </c>
      <c r="V5" s="464" t="s">
        <v>257</v>
      </c>
      <c r="W5" s="469" t="s">
        <v>352</v>
      </c>
    </row>
    <row r="6" spans="1:23" s="2" customFormat="1" ht="24.6" hidden="1">
      <c r="A6" s="478"/>
      <c r="B6" s="340" t="s">
        <v>356</v>
      </c>
      <c r="C6" s="347"/>
      <c r="D6" s="344"/>
      <c r="E6" s="344"/>
      <c r="F6" s="347"/>
      <c r="G6" s="345" t="s">
        <v>352</v>
      </c>
      <c r="H6" s="347"/>
      <c r="I6" s="344"/>
      <c r="J6" s="344"/>
      <c r="K6" s="344"/>
      <c r="L6" s="344"/>
      <c r="M6" s="344"/>
      <c r="N6" s="355" t="s">
        <v>351</v>
      </c>
      <c r="O6" s="355" t="s">
        <v>351</v>
      </c>
      <c r="P6" s="344"/>
      <c r="Q6" s="344"/>
      <c r="R6" s="344"/>
      <c r="S6" s="344"/>
      <c r="T6" s="344"/>
      <c r="U6" s="347"/>
      <c r="V6" s="465" t="s">
        <v>351</v>
      </c>
      <c r="W6" s="470"/>
    </row>
    <row r="7" spans="1:23" s="1" customFormat="1" ht="30" customHeight="1" hidden="1">
      <c r="A7" s="479"/>
      <c r="B7" s="340" t="s">
        <v>357</v>
      </c>
      <c r="C7" s="347"/>
      <c r="D7" s="346"/>
      <c r="E7" s="346"/>
      <c r="F7" s="345" t="s">
        <v>352</v>
      </c>
      <c r="G7" s="347"/>
      <c r="H7" s="345" t="s">
        <v>352</v>
      </c>
      <c r="I7" s="346"/>
      <c r="J7" s="346"/>
      <c r="K7" s="346"/>
      <c r="L7" s="346"/>
      <c r="M7" s="346"/>
      <c r="N7" s="355" t="s">
        <v>351</v>
      </c>
      <c r="O7" s="355" t="s">
        <v>351</v>
      </c>
      <c r="P7" s="346"/>
      <c r="Q7" s="346"/>
      <c r="R7" s="346"/>
      <c r="S7" s="346"/>
      <c r="T7" s="346"/>
      <c r="U7" s="347" t="s">
        <v>257</v>
      </c>
      <c r="V7" s="466" t="s">
        <v>352</v>
      </c>
      <c r="W7" s="471" t="s">
        <v>351</v>
      </c>
    </row>
    <row r="8" spans="1:23" s="1" customFormat="1" ht="30" customHeight="1" hidden="1">
      <c r="A8" s="479"/>
      <c r="B8" s="340" t="s">
        <v>358</v>
      </c>
      <c r="C8" s="345" t="s">
        <v>352</v>
      </c>
      <c r="D8" s="346"/>
      <c r="E8" s="346"/>
      <c r="F8" s="347"/>
      <c r="G8" s="347"/>
      <c r="H8" s="347"/>
      <c r="I8" s="346"/>
      <c r="J8" s="346"/>
      <c r="K8" s="346"/>
      <c r="L8" s="346"/>
      <c r="M8" s="346"/>
      <c r="N8" s="345" t="s">
        <v>352</v>
      </c>
      <c r="O8" s="347"/>
      <c r="P8" s="346"/>
      <c r="Q8" s="346"/>
      <c r="R8" s="346"/>
      <c r="S8" s="346"/>
      <c r="T8" s="346"/>
      <c r="U8" s="355" t="s">
        <v>351</v>
      </c>
      <c r="V8" s="465" t="s">
        <v>351</v>
      </c>
      <c r="W8" s="470"/>
    </row>
    <row r="9" spans="1:23" s="1" customFormat="1" ht="30" customHeight="1" hidden="1">
      <c r="A9" s="479"/>
      <c r="B9" s="340" t="s">
        <v>359</v>
      </c>
      <c r="C9" s="345" t="s">
        <v>352</v>
      </c>
      <c r="D9" s="346"/>
      <c r="E9" s="346"/>
      <c r="F9" s="345" t="s">
        <v>352</v>
      </c>
      <c r="G9" s="347"/>
      <c r="H9" s="345" t="s">
        <v>352</v>
      </c>
      <c r="I9" s="346"/>
      <c r="J9" s="346"/>
      <c r="K9" s="346"/>
      <c r="L9" s="346"/>
      <c r="M9" s="346"/>
      <c r="N9" s="355" t="s">
        <v>351</v>
      </c>
      <c r="O9" s="355" t="s">
        <v>351</v>
      </c>
      <c r="P9" s="346"/>
      <c r="Q9" s="346"/>
      <c r="R9" s="346"/>
      <c r="S9" s="346"/>
      <c r="T9" s="346"/>
      <c r="U9" s="347" t="s">
        <v>257</v>
      </c>
      <c r="V9" s="467"/>
      <c r="W9" s="471" t="s">
        <v>351</v>
      </c>
    </row>
    <row r="10" spans="1:23" s="1" customFormat="1" ht="30" customHeight="1" hidden="1">
      <c r="A10" s="480"/>
      <c r="B10" s="127" t="s">
        <v>360</v>
      </c>
      <c r="C10" s="461"/>
      <c r="D10" s="462"/>
      <c r="E10" s="462"/>
      <c r="F10" s="461"/>
      <c r="G10" s="461"/>
      <c r="H10" s="463" t="s">
        <v>351</v>
      </c>
      <c r="I10" s="462"/>
      <c r="J10" s="462"/>
      <c r="K10" s="462"/>
      <c r="L10" s="462"/>
      <c r="M10" s="462"/>
      <c r="N10" s="461"/>
      <c r="O10" s="461"/>
      <c r="P10" s="462"/>
      <c r="Q10" s="462"/>
      <c r="R10" s="462"/>
      <c r="S10" s="462"/>
      <c r="T10" s="462"/>
      <c r="U10" s="461" t="s">
        <v>257</v>
      </c>
      <c r="V10" s="468" t="s">
        <v>351</v>
      </c>
      <c r="W10" s="472"/>
    </row>
    <row r="11" spans="1:23" s="1" customFormat="1" ht="28.8">
      <c r="A11" s="478" t="s">
        <v>526</v>
      </c>
      <c r="B11" s="96" t="s">
        <v>17</v>
      </c>
      <c r="C11" s="574" t="s">
        <v>351</v>
      </c>
      <c r="D11" s="578"/>
      <c r="E11" s="576" t="s">
        <v>352</v>
      </c>
      <c r="F11" s="578"/>
      <c r="G11" s="351"/>
      <c r="H11" s="351"/>
      <c r="I11" s="351"/>
      <c r="J11" s="351"/>
      <c r="K11" s="351"/>
      <c r="L11" s="600"/>
      <c r="M11" s="600"/>
      <c r="N11" s="574" t="s">
        <v>351</v>
      </c>
      <c r="O11" s="351"/>
      <c r="P11" s="574" t="s">
        <v>351</v>
      </c>
      <c r="Q11" s="576" t="s">
        <v>352</v>
      </c>
      <c r="R11" s="351"/>
      <c r="S11" s="600"/>
      <c r="T11" s="574" t="s">
        <v>351</v>
      </c>
      <c r="U11" s="351"/>
      <c r="V11" s="593" t="s">
        <v>351</v>
      </c>
      <c r="W11" s="601"/>
    </row>
    <row r="12" spans="1:23" s="1" customFormat="1" ht="30" customHeight="1">
      <c r="A12" s="479"/>
      <c r="B12" s="340" t="s">
        <v>361</v>
      </c>
      <c r="C12" s="585"/>
      <c r="D12" s="602"/>
      <c r="E12" s="583" t="s">
        <v>352</v>
      </c>
      <c r="F12" s="602"/>
      <c r="G12" s="351"/>
      <c r="H12" s="351"/>
      <c r="I12" s="351"/>
      <c r="J12" s="351"/>
      <c r="K12" s="351"/>
      <c r="L12" s="585"/>
      <c r="M12" s="585"/>
      <c r="N12" s="602"/>
      <c r="O12" s="351"/>
      <c r="P12" s="602"/>
      <c r="Q12" s="602"/>
      <c r="R12" s="351"/>
      <c r="S12" s="602"/>
      <c r="T12" s="602"/>
      <c r="U12" s="351"/>
      <c r="V12" s="594" t="s">
        <v>351</v>
      </c>
      <c r="W12" s="603"/>
    </row>
    <row r="13" spans="1:23" s="1" customFormat="1" ht="30" customHeight="1">
      <c r="A13" s="479"/>
      <c r="B13" s="340" t="s">
        <v>362</v>
      </c>
      <c r="C13" s="585"/>
      <c r="D13" s="602"/>
      <c r="E13" s="583" t="s">
        <v>352</v>
      </c>
      <c r="F13" s="602"/>
      <c r="G13" s="351"/>
      <c r="H13" s="351"/>
      <c r="I13" s="351"/>
      <c r="J13" s="351"/>
      <c r="K13" s="351"/>
      <c r="L13" s="585"/>
      <c r="M13" s="583" t="s">
        <v>352</v>
      </c>
      <c r="N13" s="602"/>
      <c r="O13" s="351"/>
      <c r="P13" s="602"/>
      <c r="Q13" s="602"/>
      <c r="R13" s="351"/>
      <c r="S13" s="602"/>
      <c r="T13" s="602"/>
      <c r="U13" s="351"/>
      <c r="V13" s="594" t="s">
        <v>351</v>
      </c>
      <c r="W13" s="603"/>
    </row>
    <row r="14" spans="1:23" s="1" customFormat="1" ht="30" customHeight="1">
      <c r="A14" s="481"/>
      <c r="B14" s="340" t="s">
        <v>363</v>
      </c>
      <c r="C14" s="583" t="s">
        <v>352</v>
      </c>
      <c r="D14" s="602"/>
      <c r="E14" s="583" t="s">
        <v>352</v>
      </c>
      <c r="F14" s="602"/>
      <c r="G14" s="351"/>
      <c r="H14" s="351"/>
      <c r="I14" s="351"/>
      <c r="J14" s="351"/>
      <c r="K14" s="351"/>
      <c r="L14" s="585"/>
      <c r="M14" s="583" t="s">
        <v>352</v>
      </c>
      <c r="N14" s="602"/>
      <c r="O14" s="351"/>
      <c r="P14" s="602"/>
      <c r="Q14" s="602"/>
      <c r="R14" s="351"/>
      <c r="S14" s="602"/>
      <c r="T14" s="602"/>
      <c r="U14" s="351"/>
      <c r="V14" s="604"/>
      <c r="W14" s="603"/>
    </row>
    <row r="15" spans="1:23" s="1" customFormat="1" ht="30" customHeight="1">
      <c r="A15" s="479"/>
      <c r="B15" s="340" t="s">
        <v>364</v>
      </c>
      <c r="C15" s="585"/>
      <c r="D15" s="602"/>
      <c r="E15" s="583" t="s">
        <v>352</v>
      </c>
      <c r="F15" s="602"/>
      <c r="G15" s="351"/>
      <c r="H15" s="351"/>
      <c r="I15" s="351"/>
      <c r="J15" s="351"/>
      <c r="K15" s="351"/>
      <c r="L15" s="583" t="s">
        <v>352</v>
      </c>
      <c r="M15" s="583" t="s">
        <v>352</v>
      </c>
      <c r="N15" s="602"/>
      <c r="O15" s="351"/>
      <c r="P15" s="602"/>
      <c r="Q15" s="602"/>
      <c r="R15" s="351"/>
      <c r="S15" s="602"/>
      <c r="T15" s="602"/>
      <c r="U15" s="351"/>
      <c r="V15" s="594" t="s">
        <v>351</v>
      </c>
      <c r="W15" s="605" t="s">
        <v>352</v>
      </c>
    </row>
    <row r="16" spans="1:23" s="1" customFormat="1" ht="30" customHeight="1">
      <c r="A16" s="340"/>
      <c r="B16" s="340" t="s">
        <v>365</v>
      </c>
      <c r="C16" s="583" t="s">
        <v>352</v>
      </c>
      <c r="D16" s="602"/>
      <c r="E16" s="583" t="s">
        <v>352</v>
      </c>
      <c r="F16" s="602"/>
      <c r="G16" s="351"/>
      <c r="H16" s="351"/>
      <c r="I16" s="351"/>
      <c r="J16" s="351"/>
      <c r="K16" s="351"/>
      <c r="L16" s="585"/>
      <c r="M16" s="583" t="s">
        <v>352</v>
      </c>
      <c r="N16" s="602"/>
      <c r="O16" s="351"/>
      <c r="P16" s="602"/>
      <c r="Q16" s="602"/>
      <c r="R16" s="351"/>
      <c r="S16" s="602"/>
      <c r="T16" s="602"/>
      <c r="U16" s="351"/>
      <c r="V16" s="604"/>
      <c r="W16" s="605" t="s">
        <v>352</v>
      </c>
    </row>
    <row r="17" spans="1:23" s="1" customFormat="1" ht="30" customHeight="1">
      <c r="A17" s="352"/>
      <c r="B17" s="340" t="s">
        <v>366</v>
      </c>
      <c r="C17" s="585"/>
      <c r="D17" s="602"/>
      <c r="E17" s="583" t="s">
        <v>352</v>
      </c>
      <c r="F17" s="602"/>
      <c r="G17" s="351"/>
      <c r="H17" s="351"/>
      <c r="I17" s="351"/>
      <c r="J17" s="351"/>
      <c r="K17" s="351"/>
      <c r="L17" s="585"/>
      <c r="M17" s="583" t="s">
        <v>352</v>
      </c>
      <c r="N17" s="602"/>
      <c r="O17" s="351"/>
      <c r="P17" s="602"/>
      <c r="Q17" s="602"/>
      <c r="R17" s="351"/>
      <c r="S17" s="602"/>
      <c r="T17" s="602"/>
      <c r="U17" s="351"/>
      <c r="V17" s="604"/>
      <c r="W17" s="603"/>
    </row>
    <row r="18" spans="1:23" s="1" customFormat="1" ht="30" customHeight="1">
      <c r="A18" s="473"/>
      <c r="B18" s="127" t="s">
        <v>360</v>
      </c>
      <c r="C18" s="592"/>
      <c r="D18" s="606"/>
      <c r="E18" s="592"/>
      <c r="F18" s="606"/>
      <c r="G18" s="474"/>
      <c r="H18" s="474"/>
      <c r="I18" s="474"/>
      <c r="J18" s="474"/>
      <c r="K18" s="474"/>
      <c r="L18" s="592" t="s">
        <v>257</v>
      </c>
      <c r="M18" s="592" t="s">
        <v>257</v>
      </c>
      <c r="N18" s="606"/>
      <c r="O18" s="474"/>
      <c r="P18" s="606"/>
      <c r="Q18" s="606"/>
      <c r="R18" s="474"/>
      <c r="S18" s="606"/>
      <c r="T18" s="606"/>
      <c r="U18" s="474"/>
      <c r="V18" s="589"/>
      <c r="W18" s="607"/>
    </row>
    <row r="19" spans="1:23" s="1" customFormat="1" ht="30" customHeight="1" hidden="1">
      <c r="A19" s="339" t="s">
        <v>380</v>
      </c>
      <c r="B19" s="96" t="s">
        <v>17</v>
      </c>
      <c r="C19" s="355" t="s">
        <v>351</v>
      </c>
      <c r="D19" s="362"/>
      <c r="E19" s="362"/>
      <c r="F19" s="362"/>
      <c r="G19" s="362"/>
      <c r="H19" s="362"/>
      <c r="I19" s="345" t="s">
        <v>352</v>
      </c>
      <c r="J19" s="345" t="s">
        <v>352</v>
      </c>
      <c r="K19" s="364"/>
      <c r="L19" s="362"/>
      <c r="M19" s="362"/>
      <c r="N19" s="355" t="s">
        <v>351</v>
      </c>
      <c r="O19" s="351"/>
      <c r="P19" s="351"/>
      <c r="Q19" s="351"/>
      <c r="R19" s="355" t="s">
        <v>351</v>
      </c>
      <c r="S19" s="364"/>
      <c r="T19" s="355" t="s">
        <v>351</v>
      </c>
      <c r="U19" s="362"/>
      <c r="V19" s="355" t="s">
        <v>351</v>
      </c>
      <c r="W19" s="364"/>
    </row>
    <row r="20" spans="1:23" s="1" customFormat="1" ht="30" customHeight="1" hidden="1">
      <c r="A20" s="339"/>
      <c r="B20" s="340" t="s">
        <v>361</v>
      </c>
      <c r="C20" s="364"/>
      <c r="D20" s="362"/>
      <c r="E20" s="362"/>
      <c r="F20" s="362"/>
      <c r="G20" s="362"/>
      <c r="H20" s="362"/>
      <c r="I20" s="345" t="s">
        <v>352</v>
      </c>
      <c r="J20" s="345" t="s">
        <v>352</v>
      </c>
      <c r="K20" s="364"/>
      <c r="L20" s="362"/>
      <c r="M20" s="362"/>
      <c r="N20" s="362"/>
      <c r="O20" s="362"/>
      <c r="P20" s="362"/>
      <c r="Q20" s="362"/>
      <c r="R20" s="362"/>
      <c r="S20" s="362"/>
      <c r="T20" s="362"/>
      <c r="U20" s="362"/>
      <c r="V20" s="355" t="s">
        <v>351</v>
      </c>
      <c r="W20" s="364"/>
    </row>
    <row r="21" spans="1:23" s="1" customFormat="1" ht="30" customHeight="1" hidden="1">
      <c r="A21" s="339"/>
      <c r="B21" s="340" t="s">
        <v>362</v>
      </c>
      <c r="C21" s="364"/>
      <c r="D21" s="362"/>
      <c r="E21" s="362"/>
      <c r="F21" s="362"/>
      <c r="G21" s="362"/>
      <c r="H21" s="362"/>
      <c r="I21" s="345" t="s">
        <v>352</v>
      </c>
      <c r="J21" s="345" t="s">
        <v>352</v>
      </c>
      <c r="K21" s="364"/>
      <c r="L21" s="362"/>
      <c r="M21" s="362"/>
      <c r="N21" s="362"/>
      <c r="O21" s="362"/>
      <c r="P21" s="362"/>
      <c r="Q21" s="362"/>
      <c r="R21" s="362"/>
      <c r="S21" s="362"/>
      <c r="T21" s="362"/>
      <c r="U21" s="362"/>
      <c r="V21" s="355" t="s">
        <v>351</v>
      </c>
      <c r="W21" s="364"/>
    </row>
    <row r="22" spans="1:23" s="1" customFormat="1" ht="30" customHeight="1" hidden="1">
      <c r="A22" s="340"/>
      <c r="B22" s="340" t="s">
        <v>358</v>
      </c>
      <c r="C22" s="345" t="s">
        <v>352</v>
      </c>
      <c r="D22" s="362"/>
      <c r="E22" s="362"/>
      <c r="F22" s="362"/>
      <c r="G22" s="362"/>
      <c r="H22" s="362"/>
      <c r="I22" s="364"/>
      <c r="J22" s="345" t="s">
        <v>352</v>
      </c>
      <c r="K22" s="345" t="s">
        <v>352</v>
      </c>
      <c r="L22" s="362"/>
      <c r="M22" s="362"/>
      <c r="N22" s="362"/>
      <c r="O22" s="362"/>
      <c r="P22" s="362"/>
      <c r="Q22" s="362"/>
      <c r="R22" s="362"/>
      <c r="S22" s="362"/>
      <c r="T22" s="362"/>
      <c r="U22" s="362"/>
      <c r="V22" s="355" t="s">
        <v>351</v>
      </c>
      <c r="W22" s="82" t="s">
        <v>352</v>
      </c>
    </row>
    <row r="23" spans="1:23" s="1" customFormat="1" ht="30" customHeight="1" hidden="1">
      <c r="A23" s="340"/>
      <c r="B23" s="340" t="s">
        <v>365</v>
      </c>
      <c r="C23" s="345" t="s">
        <v>352</v>
      </c>
      <c r="D23" s="362"/>
      <c r="E23" s="362"/>
      <c r="F23" s="362"/>
      <c r="G23" s="362"/>
      <c r="H23" s="362"/>
      <c r="I23" s="345" t="s">
        <v>352</v>
      </c>
      <c r="J23" s="345" t="s">
        <v>352</v>
      </c>
      <c r="K23" s="345" t="s">
        <v>352</v>
      </c>
      <c r="L23" s="362"/>
      <c r="M23" s="362"/>
      <c r="N23" s="362"/>
      <c r="O23" s="362"/>
      <c r="P23" s="362"/>
      <c r="Q23" s="362"/>
      <c r="R23" s="362"/>
      <c r="S23" s="362"/>
      <c r="T23" s="362"/>
      <c r="U23" s="362"/>
      <c r="V23" s="364"/>
      <c r="W23" s="82" t="s">
        <v>352</v>
      </c>
    </row>
    <row r="24" spans="1:23" s="1" customFormat="1" ht="30" customHeight="1" hidden="1">
      <c r="A24" s="340"/>
      <c r="B24" s="340" t="s">
        <v>366</v>
      </c>
      <c r="C24" s="347"/>
      <c r="D24" s="362"/>
      <c r="E24" s="362"/>
      <c r="F24" s="362"/>
      <c r="G24" s="362"/>
      <c r="H24" s="362"/>
      <c r="I24" s="345" t="s">
        <v>352</v>
      </c>
      <c r="J24" s="345" t="s">
        <v>352</v>
      </c>
      <c r="K24" s="345" t="s">
        <v>352</v>
      </c>
      <c r="L24" s="362"/>
      <c r="M24" s="362"/>
      <c r="N24" s="362"/>
      <c r="O24" s="362"/>
      <c r="P24" s="362"/>
      <c r="Q24" s="362"/>
      <c r="R24" s="362"/>
      <c r="S24" s="362"/>
      <c r="T24" s="362"/>
      <c r="U24" s="362"/>
      <c r="V24" s="364"/>
      <c r="W24" s="82" t="s">
        <v>352</v>
      </c>
    </row>
    <row r="25" spans="1:23" s="1" customFormat="1" ht="30" customHeight="1" hidden="1">
      <c r="A25" s="340"/>
      <c r="B25" s="340" t="s">
        <v>367</v>
      </c>
      <c r="C25" s="345" t="s">
        <v>352</v>
      </c>
      <c r="D25" s="365"/>
      <c r="E25" s="365"/>
      <c r="F25" s="362"/>
      <c r="G25" s="362"/>
      <c r="H25" s="362"/>
      <c r="I25" s="345" t="s">
        <v>352</v>
      </c>
      <c r="J25" s="345" t="s">
        <v>352</v>
      </c>
      <c r="K25" s="345" t="s">
        <v>352</v>
      </c>
      <c r="L25" s="362"/>
      <c r="M25" s="362"/>
      <c r="N25" s="362"/>
      <c r="O25" s="362"/>
      <c r="P25" s="362"/>
      <c r="Q25" s="362"/>
      <c r="R25" s="362"/>
      <c r="S25" s="362"/>
      <c r="T25" s="362"/>
      <c r="U25" s="362"/>
      <c r="V25" s="364"/>
      <c r="W25" s="82" t="s">
        <v>352</v>
      </c>
    </row>
    <row r="26" spans="1:23" s="1" customFormat="1" ht="30" customHeight="1" hidden="1">
      <c r="A26" s="348"/>
      <c r="B26" s="348" t="s">
        <v>360</v>
      </c>
      <c r="C26" s="366"/>
      <c r="D26" s="367"/>
      <c r="E26" s="367"/>
      <c r="F26" s="368"/>
      <c r="G26" s="368"/>
      <c r="H26" s="368"/>
      <c r="I26" s="366"/>
      <c r="J26" s="366"/>
      <c r="K26" s="349" t="s">
        <v>257</v>
      </c>
      <c r="L26" s="368"/>
      <c r="M26" s="368"/>
      <c r="N26" s="368"/>
      <c r="O26" s="368"/>
      <c r="P26" s="368"/>
      <c r="Q26" s="368"/>
      <c r="R26" s="368"/>
      <c r="S26" s="368"/>
      <c r="T26" s="368"/>
      <c r="U26" s="368"/>
      <c r="V26" s="356" t="s">
        <v>351</v>
      </c>
      <c r="W26" s="366"/>
    </row>
    <row r="27" spans="3:23">
      <c r="C27" s="50" t="s">
        <v>435</v>
      </c>
      <c r="D27" s="50"/>
      <c r="E27" s="50"/>
      <c r="F27" s="50"/>
      <c r="G27" s="50"/>
      <c r="H27" s="50"/>
      <c r="I27" s="50"/>
      <c r="J27" s="50"/>
      <c r="K27" s="50"/>
      <c r="L27" s="50"/>
      <c r="M27" s="50"/>
      <c r="N27" s="50"/>
      <c r="O27" s="50"/>
      <c r="P27" s="50"/>
      <c r="Q27" s="50"/>
      <c r="R27" s="50"/>
      <c r="S27" s="50"/>
      <c r="T27" s="50"/>
      <c r="U27" s="50"/>
      <c r="V27" s="50"/>
      <c r="W27" s="50"/>
    </row>
    <row r="28" spans="2:25" hidden="1">
      <c r="B28" s="340" t="s">
        <v>368</v>
      </c>
      <c r="C28" s="370">
        <v>8</v>
      </c>
      <c r="D28" s="370"/>
      <c r="E28" s="370">
        <v>5</v>
      </c>
      <c r="F28" s="370">
        <v>3</v>
      </c>
      <c r="G28" s="370">
        <v>2</v>
      </c>
      <c r="H28" s="370">
        <v>3</v>
      </c>
      <c r="I28" s="370">
        <v>4</v>
      </c>
      <c r="J28" s="370">
        <v>5</v>
      </c>
      <c r="K28" s="370">
        <v>4</v>
      </c>
      <c r="L28" s="370">
        <v>2</v>
      </c>
      <c r="M28" s="370">
        <v>4</v>
      </c>
      <c r="N28" s="370">
        <v>1</v>
      </c>
      <c r="O28" s="370">
        <v>0</v>
      </c>
      <c r="P28" s="370">
        <v>0</v>
      </c>
      <c r="Q28" s="370">
        <v>1</v>
      </c>
      <c r="R28" s="370">
        <v>1</v>
      </c>
      <c r="S28" s="370">
        <v>0</v>
      </c>
      <c r="T28" s="370">
        <v>0</v>
      </c>
      <c r="U28" s="370">
        <v>0</v>
      </c>
      <c r="V28" s="370">
        <v>3</v>
      </c>
      <c r="W28" s="370">
        <v>8</v>
      </c>
      <c r="X28" s="371"/>
      <c r="Y28" s="370">
        <f>SUM(C28:W28)</f>
        <v>54</v>
      </c>
    </row>
    <row r="29" spans="2:25" hidden="1">
      <c r="B29" s="340" t="s">
        <v>369</v>
      </c>
      <c r="C29" s="370">
        <v>4</v>
      </c>
      <c r="D29" s="370"/>
      <c r="E29" s="370">
        <v>1</v>
      </c>
      <c r="F29" s="370">
        <v>0</v>
      </c>
      <c r="G29" s="370">
        <v>0</v>
      </c>
      <c r="H29" s="370">
        <v>1</v>
      </c>
      <c r="I29" s="370">
        <v>0</v>
      </c>
      <c r="J29" s="370">
        <v>1</v>
      </c>
      <c r="K29" s="370">
        <v>0</v>
      </c>
      <c r="L29" s="370">
        <v>0</v>
      </c>
      <c r="M29" s="370">
        <v>0</v>
      </c>
      <c r="N29" s="370">
        <v>6</v>
      </c>
      <c r="O29" s="370">
        <v>4</v>
      </c>
      <c r="P29" s="370">
        <v>1</v>
      </c>
      <c r="Q29" s="370">
        <v>0</v>
      </c>
      <c r="R29" s="370">
        <v>1</v>
      </c>
      <c r="S29" s="370">
        <v>0</v>
      </c>
      <c r="T29" s="370">
        <v>2</v>
      </c>
      <c r="U29" s="370">
        <v>1</v>
      </c>
      <c r="V29" s="370">
        <v>12</v>
      </c>
      <c r="W29" s="370">
        <v>2</v>
      </c>
      <c r="X29" s="371"/>
      <c r="Y29" s="370">
        <f>SUM(C29:W29)</f>
        <v>36</v>
      </c>
    </row>
    <row r="30" spans="3:25" hidden="1">
      <c r="C30" s="372">
        <f>SUM(C28:C29)</f>
        <v>12</v>
      </c>
      <c r="D30" s="372">
        <f>SUM(D28:D29)</f>
        <v>0</v>
      </c>
      <c r="E30" s="372">
        <f>SUM(E28:E29)</f>
        <v>6</v>
      </c>
      <c r="F30" s="372">
        <f>SUM(F28:F29)</f>
        <v>3</v>
      </c>
      <c r="G30" s="372">
        <f>SUM(G28:G29)</f>
        <v>2</v>
      </c>
      <c r="H30" s="372">
        <f>SUM(H28:H29)</f>
        <v>4</v>
      </c>
      <c r="I30" s="372">
        <f>SUM(I28:I29)</f>
        <v>4</v>
      </c>
      <c r="J30" s="372">
        <f>SUM(J28:J29)</f>
        <v>6</v>
      </c>
      <c r="K30" s="372">
        <f>SUM(K28:K29)</f>
        <v>4</v>
      </c>
      <c r="L30" s="372">
        <f>SUM(L28:L29)</f>
        <v>2</v>
      </c>
      <c r="M30" s="372">
        <f>SUM(M28:M29)</f>
        <v>4</v>
      </c>
      <c r="N30" s="372">
        <f>SUM(N28:N29)</f>
        <v>7</v>
      </c>
      <c r="O30" s="372">
        <f>SUM(O28:O29)</f>
        <v>4</v>
      </c>
      <c r="P30" s="372">
        <f>SUM(P28:P29)</f>
        <v>1</v>
      </c>
      <c r="Q30" s="372">
        <f>SUM(Q28:Q29)</f>
        <v>1</v>
      </c>
      <c r="R30" s="372">
        <f>SUM(R28:R29)</f>
        <v>2</v>
      </c>
      <c r="S30" s="372">
        <f>SUM(S28:S29)</f>
        <v>0</v>
      </c>
      <c r="T30" s="372">
        <f>SUM(T28:T29)</f>
        <v>2</v>
      </c>
      <c r="U30" s="372">
        <f>SUM(U28:U29)</f>
        <v>1</v>
      </c>
      <c r="V30" s="372">
        <f>SUM(V28:V29)</f>
        <v>15</v>
      </c>
      <c r="W30" s="372">
        <f>SUM(W28:W29)</f>
        <v>10</v>
      </c>
      <c r="X30" s="371"/>
      <c r="Y30" s="370">
        <f>SUM(C30:W30)</f>
        <v>90</v>
      </c>
    </row>
    <row r="31" spans="3:25" hidden="1">
      <c r="C31" s="371"/>
      <c r="D31" s="371"/>
      <c r="E31" s="371"/>
      <c r="F31" s="371"/>
      <c r="G31" s="371"/>
      <c r="H31" s="371"/>
      <c r="I31" s="371"/>
      <c r="J31" s="371"/>
      <c r="K31" s="371"/>
      <c r="L31" s="371"/>
      <c r="M31" s="371"/>
      <c r="N31" s="371"/>
      <c r="O31" s="371"/>
      <c r="P31" s="371"/>
      <c r="Q31" s="371"/>
      <c r="R31" s="371"/>
      <c r="S31" s="371"/>
      <c r="T31" s="371"/>
      <c r="U31" s="371"/>
      <c r="V31" s="371"/>
      <c r="W31" s="371"/>
      <c r="X31" s="371"/>
      <c r="Y31" s="371"/>
    </row>
    <row r="32" spans="2:25" hidden="1">
      <c r="B32" t="s">
        <v>2</v>
      </c>
      <c r="C32" s="371"/>
      <c r="D32" s="371"/>
      <c r="E32" s="371"/>
      <c r="F32" s="371"/>
      <c r="G32" s="371"/>
      <c r="H32" s="371"/>
      <c r="I32" s="371"/>
      <c r="J32" s="371"/>
      <c r="K32" s="371"/>
      <c r="L32" s="371"/>
      <c r="M32" s="371"/>
      <c r="N32" s="371"/>
      <c r="O32" s="371"/>
      <c r="P32" s="371"/>
      <c r="Q32" s="371"/>
      <c r="R32" s="371"/>
      <c r="S32" s="371"/>
      <c r="T32" s="371"/>
      <c r="U32" s="371"/>
      <c r="V32" s="371"/>
      <c r="W32" s="371"/>
      <c r="X32" s="371"/>
      <c r="Y32" s="371"/>
    </row>
    <row r="33" spans="2:25" hidden="1">
      <c r="B33" s="340" t="s">
        <v>368</v>
      </c>
      <c r="C33" s="370">
        <v>3</v>
      </c>
      <c r="D33" s="370"/>
      <c r="E33" s="370">
        <v>0</v>
      </c>
      <c r="F33" s="370">
        <v>0</v>
      </c>
      <c r="G33" s="370">
        <v>0</v>
      </c>
      <c r="H33" s="370">
        <v>0</v>
      </c>
      <c r="I33" s="370">
        <v>0</v>
      </c>
      <c r="J33" s="370">
        <v>1</v>
      </c>
      <c r="K33" s="370">
        <v>1</v>
      </c>
      <c r="L33" s="370">
        <v>1</v>
      </c>
      <c r="M33" s="370">
        <v>1</v>
      </c>
      <c r="N33" s="370">
        <v>1</v>
      </c>
      <c r="O33" s="370">
        <v>0</v>
      </c>
      <c r="P33" s="370">
        <v>0</v>
      </c>
      <c r="Q33" s="370">
        <v>0</v>
      </c>
      <c r="R33" s="370">
        <v>0</v>
      </c>
      <c r="S33" s="370">
        <v>0</v>
      </c>
      <c r="T33" s="370">
        <v>0</v>
      </c>
      <c r="U33" s="370">
        <v>0</v>
      </c>
      <c r="V33" s="370">
        <v>0</v>
      </c>
      <c r="W33" s="370">
        <v>2</v>
      </c>
      <c r="X33" s="371"/>
      <c r="Y33" s="370">
        <f>SUM(C33:W33)</f>
        <v>10</v>
      </c>
    </row>
    <row r="34" spans="2:25" hidden="1">
      <c r="B34" s="340" t="s">
        <v>369</v>
      </c>
      <c r="C34" s="370">
        <v>0</v>
      </c>
      <c r="D34" s="370"/>
      <c r="E34" s="370">
        <v>0</v>
      </c>
      <c r="F34" s="370">
        <v>0</v>
      </c>
      <c r="G34" s="370">
        <v>0</v>
      </c>
      <c r="H34" s="370">
        <v>0</v>
      </c>
      <c r="I34" s="370">
        <v>0</v>
      </c>
      <c r="J34" s="370">
        <v>0</v>
      </c>
      <c r="K34" s="370">
        <v>0</v>
      </c>
      <c r="L34" s="370">
        <v>0</v>
      </c>
      <c r="M34" s="370">
        <v>0</v>
      </c>
      <c r="N34" s="370">
        <v>0</v>
      </c>
      <c r="O34" s="370">
        <v>0</v>
      </c>
      <c r="P34" s="370">
        <v>0</v>
      </c>
      <c r="Q34" s="370">
        <v>0</v>
      </c>
      <c r="R34" s="370">
        <v>0</v>
      </c>
      <c r="S34" s="370">
        <v>0</v>
      </c>
      <c r="T34" s="370">
        <v>0</v>
      </c>
      <c r="U34" s="370">
        <v>1</v>
      </c>
      <c r="V34" s="370">
        <v>3</v>
      </c>
      <c r="W34" s="370">
        <v>0</v>
      </c>
      <c r="X34" s="371"/>
      <c r="Y34" s="370">
        <f>SUM(C34:W34)</f>
        <v>4</v>
      </c>
    </row>
    <row r="35" spans="3:25" hidden="1">
      <c r="C35" s="372">
        <f>SUM(C33:C34)</f>
        <v>3</v>
      </c>
      <c r="D35" s="372">
        <f>SUM(D33:D34)</f>
        <v>0</v>
      </c>
      <c r="E35" s="372">
        <f>SUM(E33:E34)</f>
        <v>0</v>
      </c>
      <c r="F35" s="372">
        <f>SUM(F33:F34)</f>
        <v>0</v>
      </c>
      <c r="G35" s="372">
        <f>SUM(G33:G34)</f>
        <v>0</v>
      </c>
      <c r="H35" s="372">
        <f>SUM(H33:H34)</f>
        <v>0</v>
      </c>
      <c r="I35" s="372">
        <f>SUM(I33:I34)</f>
        <v>0</v>
      </c>
      <c r="J35" s="372">
        <f>SUM(J33:J34)</f>
        <v>1</v>
      </c>
      <c r="K35" s="372">
        <f>SUM(K33:K34)</f>
        <v>1</v>
      </c>
      <c r="L35" s="372">
        <f>SUM(L33:L34)</f>
        <v>1</v>
      </c>
      <c r="M35" s="372">
        <f>SUM(M33:M34)</f>
        <v>1</v>
      </c>
      <c r="N35" s="372">
        <f>SUM(N33:N34)</f>
        <v>1</v>
      </c>
      <c r="O35" s="372">
        <f>SUM(O33:O34)</f>
        <v>0</v>
      </c>
      <c r="P35" s="372">
        <f>SUM(P33:P34)</f>
        <v>0</v>
      </c>
      <c r="Q35" s="372">
        <f>SUM(Q33:Q34)</f>
        <v>0</v>
      </c>
      <c r="R35" s="372">
        <f>SUM(R33:R34)</f>
        <v>0</v>
      </c>
      <c r="S35" s="372">
        <f>SUM(S33:S34)</f>
        <v>0</v>
      </c>
      <c r="T35" s="372">
        <f>SUM(T33:T34)</f>
        <v>0</v>
      </c>
      <c r="U35" s="372">
        <f>SUM(U33:U34)</f>
        <v>1</v>
      </c>
      <c r="V35" s="372">
        <f>SUM(V33:V34)</f>
        <v>3</v>
      </c>
      <c r="W35" s="372">
        <f>SUM(W33:W34)</f>
        <v>2</v>
      </c>
      <c r="X35" s="371"/>
      <c r="Y35" s="370">
        <f>SUM(C35:W35)</f>
        <v>14</v>
      </c>
    </row>
    <row r="36" spans="3:5">
      <c r="C36" s="355" t="s">
        <v>351</v>
      </c>
      <c r="E36" t="s">
        <v>433</v>
      </c>
    </row>
    <row r="37" spans="3:5">
      <c r="C37" s="345" t="s">
        <v>352</v>
      </c>
      <c r="E37" t="s">
        <v>434</v>
      </c>
    </row>
  </sheetData>
  <mergeCells count="10">
    <mergeCell ref="T2:T3"/>
    <mergeCell ref="U2:U3"/>
    <mergeCell ref="V2:V3"/>
    <mergeCell ref="W2:W3"/>
    <mergeCell ref="C2:C3"/>
    <mergeCell ref="D2:J2"/>
    <mergeCell ref="K2:M2"/>
    <mergeCell ref="N2:N3"/>
    <mergeCell ref="O2:R2"/>
    <mergeCell ref="S2:S3"/>
  </mergeCells>
  <pageMargins left="0.7" right="0.7" top="0.75" bottom="0.75" header="0.3" footer="0.3"/>
  <pageSetup paperSize="8" scale="86" orientation="landscape"/>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1:O223"/>
  <sheetViews>
    <sheetView topLeftCell="A1" view="normal" workbookViewId="0">
      <pane ySplit="4" topLeftCell="A86" activePane="bottomLeft" state="frozen"/>
      <selection pane="bottomLeft" activeCell="C13" sqref="C13"/>
    </sheetView>
  </sheetViews>
  <sheetFormatPr defaultRowHeight="14.4"/>
  <cols>
    <col min="2" max="2" width="43.875" bestFit="1" customWidth="1"/>
    <col min="3" max="3" width="57.50390625" bestFit="1" customWidth="1"/>
    <col min="5" max="5" width="9.50390625" bestFit="1" customWidth="1"/>
    <col min="7" max="7" width="20.50390625" customWidth="1"/>
    <col min="8" max="8" width="68.875" bestFit="1" customWidth="1"/>
    <col min="10" max="10" width="9.50390625" bestFit="1" customWidth="1"/>
    <col min="12" max="12" width="25.875" customWidth="1"/>
    <col min="13" max="13" width="30.875" bestFit="1" customWidth="1"/>
    <col min="14" max="14" width="9.50390625" style="758" bestFit="1" customWidth="1"/>
  </cols>
  <sheetData>
    <row r="1" spans="2:12">
      <c r="B1" t="s">
        <v>941</v>
      </c>
      <c r="G1" t="s">
        <v>964</v>
      </c>
      <c r="L1" t="s">
        <v>974</v>
      </c>
    </row>
    <row r="4" spans="2:14">
      <c r="B4" s="1271" t="s">
        <v>306</v>
      </c>
      <c r="C4" s="1272" t="s">
        <v>951</v>
      </c>
      <c r="D4" s="1271" t="s">
        <v>955</v>
      </c>
      <c r="E4" s="1271" t="s">
        <v>922</v>
      </c>
      <c r="F4" s="30"/>
      <c r="G4" s="1271" t="s">
        <v>316</v>
      </c>
      <c r="H4" s="1272" t="s">
        <v>951</v>
      </c>
      <c r="I4" s="1272" t="s">
        <v>955</v>
      </c>
      <c r="J4" s="1271" t="s">
        <v>922</v>
      </c>
      <c r="K4" s="30"/>
      <c r="L4" s="1266" t="s">
        <v>938</v>
      </c>
      <c r="M4" s="1272" t="s">
        <v>955</v>
      </c>
      <c r="N4" s="1304" t="s">
        <v>922</v>
      </c>
    </row>
    <row r="5" spans="2:14">
      <c r="B5" s="1273"/>
      <c r="C5" s="1274"/>
      <c r="D5" s="1273"/>
      <c r="E5" s="1273"/>
      <c r="F5" s="30"/>
      <c r="G5" s="1282" t="s">
        <v>300</v>
      </c>
      <c r="H5" s="1278" t="s">
        <v>954</v>
      </c>
      <c r="I5" s="1285"/>
      <c r="J5" s="1285"/>
      <c r="K5" s="30"/>
      <c r="L5" s="1267" t="s">
        <v>300</v>
      </c>
      <c r="M5" s="1279" t="s">
        <v>992</v>
      </c>
      <c r="N5" s="1305"/>
    </row>
    <row r="6" spans="2:14">
      <c r="B6" s="1273"/>
      <c r="C6" s="1274"/>
      <c r="D6" s="1273"/>
      <c r="E6" s="1273"/>
      <c r="F6" s="30"/>
      <c r="G6" s="1267"/>
      <c r="H6" s="1277"/>
      <c r="I6" s="1286">
        <v>100262</v>
      </c>
      <c r="J6" s="1286"/>
      <c r="K6" s="30"/>
      <c r="L6" s="1267"/>
      <c r="M6" s="1279" t="s">
        <v>993</v>
      </c>
      <c r="N6" s="1305"/>
    </row>
    <row r="7" spans="2:14">
      <c r="B7" s="1273"/>
      <c r="C7" s="1274"/>
      <c r="D7" s="1273"/>
      <c r="E7" s="1273"/>
      <c r="F7" s="30"/>
      <c r="G7" s="1267"/>
      <c r="H7" s="1277"/>
      <c r="I7" s="1286"/>
      <c r="J7" s="1286"/>
      <c r="K7" s="30"/>
      <c r="L7" s="1267"/>
      <c r="M7" s="1279" t="s">
        <v>994</v>
      </c>
      <c r="N7" s="1305"/>
    </row>
    <row r="8" spans="2:14">
      <c r="B8" s="1273"/>
      <c r="C8" s="1274"/>
      <c r="D8" s="1273"/>
      <c r="E8" s="1273"/>
      <c r="F8" s="30"/>
      <c r="G8" s="1267"/>
      <c r="H8" s="1277"/>
      <c r="I8" s="1286"/>
      <c r="J8" s="1286"/>
      <c r="K8" s="30"/>
      <c r="L8" s="1267"/>
      <c r="M8" s="1279" t="s">
        <v>995</v>
      </c>
      <c r="N8" s="1305"/>
    </row>
    <row r="9" spans="2:14">
      <c r="B9" s="1273"/>
      <c r="C9" s="1274"/>
      <c r="D9" s="1273"/>
      <c r="E9" s="1273"/>
      <c r="F9" s="30"/>
      <c r="G9" s="1267"/>
      <c r="H9" s="1277"/>
      <c r="I9" s="1286">
        <v>100264</v>
      </c>
      <c r="J9" s="1286"/>
      <c r="K9" s="30"/>
      <c r="L9" s="1267"/>
      <c r="M9" s="1279" t="s">
        <v>996</v>
      </c>
      <c r="N9" s="1305"/>
    </row>
    <row r="10" spans="2:14">
      <c r="B10" s="1273"/>
      <c r="C10" s="1274"/>
      <c r="D10" s="1273"/>
      <c r="E10" s="1273"/>
      <c r="F10" s="30"/>
      <c r="G10" s="1267"/>
      <c r="H10" s="1277"/>
      <c r="I10" s="1286">
        <v>100274</v>
      </c>
      <c r="J10" s="1286"/>
      <c r="K10" s="30"/>
      <c r="L10" s="1267"/>
      <c r="M10" s="1279" t="s">
        <v>997</v>
      </c>
      <c r="N10" s="1305"/>
    </row>
    <row r="11" spans="2:14">
      <c r="B11" s="1273"/>
      <c r="C11" s="1274"/>
      <c r="D11" s="1273"/>
      <c r="E11" s="1273"/>
      <c r="F11" s="30"/>
      <c r="G11" s="1267"/>
      <c r="H11" s="1277"/>
      <c r="I11" s="1281"/>
      <c r="J11" s="1281"/>
      <c r="K11" s="30"/>
      <c r="L11" s="1267"/>
      <c r="M11" s="1279" t="s">
        <v>998</v>
      </c>
      <c r="N11" s="1305"/>
    </row>
    <row r="12" spans="2:14">
      <c r="B12" s="1273"/>
      <c r="C12" s="1274"/>
      <c r="D12" s="1273"/>
      <c r="E12" s="1273"/>
      <c r="F12" s="30"/>
      <c r="G12" s="1267"/>
      <c r="H12" s="1277"/>
      <c r="I12" s="1286">
        <v>100258</v>
      </c>
      <c r="J12" s="1286" t="s">
        <v>923</v>
      </c>
      <c r="K12" s="30"/>
      <c r="L12" s="1267"/>
      <c r="M12" s="1279" t="s">
        <v>999</v>
      </c>
      <c r="N12" s="1286" t="s">
        <v>923</v>
      </c>
    </row>
    <row r="13" spans="2:14">
      <c r="B13" s="1273"/>
      <c r="C13" s="1274"/>
      <c r="D13" s="1273"/>
      <c r="E13" s="1273"/>
      <c r="F13" s="30"/>
      <c r="G13" s="1267"/>
      <c r="H13" s="1277"/>
      <c r="I13" s="1286">
        <v>100038</v>
      </c>
      <c r="J13" s="1286"/>
      <c r="K13" s="30"/>
      <c r="L13" s="1267"/>
      <c r="M13" s="1279" t="s">
        <v>1000</v>
      </c>
      <c r="N13" s="1305"/>
    </row>
    <row r="14" spans="2:14">
      <c r="B14" s="1273"/>
      <c r="C14" s="1274"/>
      <c r="D14" s="1273"/>
      <c r="E14" s="1273"/>
      <c r="F14" s="30"/>
      <c r="G14" s="1267"/>
      <c r="H14" s="1277"/>
      <c r="I14" s="1281"/>
      <c r="J14" s="1281"/>
      <c r="K14" s="30"/>
      <c r="L14" s="1267"/>
      <c r="M14" s="1279" t="s">
        <v>1001</v>
      </c>
      <c r="N14" s="1305"/>
    </row>
    <row r="15" spans="2:14">
      <c r="B15" s="1275"/>
      <c r="C15" s="1283"/>
      <c r="D15" s="1275"/>
      <c r="E15" s="1275"/>
      <c r="F15" s="30"/>
      <c r="G15" s="1269"/>
      <c r="H15" s="1276"/>
      <c r="I15" s="1287">
        <v>100540</v>
      </c>
      <c r="J15" s="1287"/>
      <c r="K15" s="30"/>
      <c r="L15" s="1269"/>
      <c r="M15" s="1280" t="s">
        <v>1002</v>
      </c>
      <c r="N15" s="1306"/>
    </row>
    <row r="16" spans="2:14">
      <c r="B16" s="1284" t="s">
        <v>173</v>
      </c>
      <c r="C16" s="1284"/>
      <c r="D16" s="1266"/>
      <c r="E16" s="1266"/>
      <c r="F16" s="30"/>
      <c r="G16" s="1282" t="s">
        <v>173</v>
      </c>
      <c r="H16" s="1291" t="s">
        <v>953</v>
      </c>
      <c r="I16" s="1288">
        <v>100265</v>
      </c>
      <c r="J16" s="1288" t="s">
        <v>929</v>
      </c>
      <c r="K16" s="30"/>
      <c r="L16" s="1266"/>
      <c r="M16" s="1282"/>
      <c r="N16" s="1288"/>
    </row>
    <row r="17" spans="2:14">
      <c r="B17" s="1268"/>
      <c r="C17" s="1268"/>
      <c r="D17" s="1273"/>
      <c r="E17" s="1273"/>
      <c r="F17" s="30"/>
      <c r="G17" s="1267"/>
      <c r="H17" s="1292"/>
      <c r="I17" s="1289">
        <v>101382</v>
      </c>
      <c r="J17" s="1289"/>
      <c r="K17" s="30"/>
      <c r="L17" s="1273"/>
      <c r="M17" s="1267"/>
      <c r="N17" s="1289"/>
    </row>
    <row r="18" spans="2:14">
      <c r="B18" s="1268"/>
      <c r="C18" s="1268"/>
      <c r="D18" s="1273"/>
      <c r="E18" s="1273"/>
      <c r="F18" s="30"/>
      <c r="G18" s="1267"/>
      <c r="H18" s="1292"/>
      <c r="I18" s="1289">
        <v>100912</v>
      </c>
      <c r="J18" s="1289"/>
      <c r="K18" s="30"/>
      <c r="L18" s="1273"/>
      <c r="M18" s="1267"/>
      <c r="N18" s="1289"/>
    </row>
    <row r="19" spans="2:14">
      <c r="B19" s="1268"/>
      <c r="C19" s="1268"/>
      <c r="D19" s="1273"/>
      <c r="E19" s="1273"/>
      <c r="F19" s="30"/>
      <c r="G19" s="1267"/>
      <c r="H19" s="1292"/>
      <c r="I19" s="1289">
        <v>100272</v>
      </c>
      <c r="J19" s="1289"/>
      <c r="K19" s="30"/>
      <c r="L19" s="1273"/>
      <c r="M19" s="1267"/>
      <c r="N19" s="1289"/>
    </row>
    <row r="20" spans="2:14">
      <c r="B20" s="1268"/>
      <c r="C20" s="1268" t="s">
        <v>942</v>
      </c>
      <c r="D20" s="1289">
        <v>100345</v>
      </c>
      <c r="E20" s="1273"/>
      <c r="F20" s="30"/>
      <c r="G20" s="1267"/>
      <c r="H20" s="1292" t="s">
        <v>942</v>
      </c>
      <c r="I20" s="1289">
        <v>100345</v>
      </c>
      <c r="J20" s="1289"/>
      <c r="K20" s="30"/>
      <c r="L20" s="1273"/>
      <c r="M20" s="1267"/>
      <c r="N20" s="1289"/>
    </row>
    <row r="21" spans="2:14">
      <c r="B21" s="1267"/>
      <c r="C21" s="1268" t="s">
        <v>943</v>
      </c>
      <c r="D21" s="1289">
        <v>100346</v>
      </c>
      <c r="E21" s="1273"/>
      <c r="F21" s="30"/>
      <c r="G21" s="1267"/>
      <c r="H21" s="1292" t="s">
        <v>943</v>
      </c>
      <c r="I21" s="1289">
        <v>100346</v>
      </c>
      <c r="J21" s="1289"/>
      <c r="K21" s="30"/>
      <c r="L21" s="1273"/>
      <c r="M21" s="1267"/>
      <c r="N21" s="1289"/>
    </row>
    <row r="22" spans="2:14">
      <c r="B22" s="1267"/>
      <c r="C22" s="1268" t="s">
        <v>944</v>
      </c>
      <c r="D22" s="1289">
        <v>100848</v>
      </c>
      <c r="E22" s="1273"/>
      <c r="F22" s="30"/>
      <c r="G22" s="1267"/>
      <c r="H22" s="1292" t="s">
        <v>944</v>
      </c>
      <c r="I22" s="1289">
        <v>100848</v>
      </c>
      <c r="J22" s="1289"/>
      <c r="L22" s="1273"/>
      <c r="M22" s="1267"/>
      <c r="N22" s="1289"/>
    </row>
    <row r="23" spans="2:14">
      <c r="B23" s="1267"/>
      <c r="C23" s="1268"/>
      <c r="D23" s="1289">
        <v>101318</v>
      </c>
      <c r="E23" s="1273"/>
      <c r="F23" s="30"/>
      <c r="G23" s="1267"/>
      <c r="H23" s="1292"/>
      <c r="I23" s="1289">
        <v>101318</v>
      </c>
      <c r="J23" s="1289"/>
      <c r="L23" s="1273"/>
      <c r="M23" s="1267"/>
      <c r="N23" s="1289"/>
    </row>
    <row r="24" spans="2:14">
      <c r="B24" s="1267"/>
      <c r="C24" s="1268"/>
      <c r="D24" s="1289">
        <v>101457</v>
      </c>
      <c r="E24" s="1273"/>
      <c r="F24" s="30"/>
      <c r="G24" s="1267"/>
      <c r="H24" s="1292"/>
      <c r="I24" s="1289">
        <v>101457</v>
      </c>
      <c r="J24" s="1289"/>
      <c r="L24" s="1273"/>
      <c r="M24" s="1267"/>
      <c r="N24" s="1289"/>
    </row>
    <row r="25" spans="2:14">
      <c r="B25" s="1267"/>
      <c r="C25" s="1268"/>
      <c r="D25" s="1289">
        <v>100347</v>
      </c>
      <c r="E25" s="1273"/>
      <c r="F25" s="30"/>
      <c r="G25" s="1267"/>
      <c r="H25" s="1292"/>
      <c r="I25" s="1289">
        <v>100347</v>
      </c>
      <c r="J25" s="1289"/>
      <c r="L25" s="1273"/>
      <c r="M25" s="1267"/>
      <c r="N25" s="1289"/>
    </row>
    <row r="26" spans="2:14">
      <c r="B26" s="1267"/>
      <c r="C26" s="1268"/>
      <c r="D26" s="1289">
        <v>100864</v>
      </c>
      <c r="E26" s="1273"/>
      <c r="F26" s="30"/>
      <c r="G26" s="1267"/>
      <c r="H26" s="1292"/>
      <c r="I26" s="1289">
        <v>100864</v>
      </c>
      <c r="J26" s="1289"/>
      <c r="L26" s="1273"/>
      <c r="M26" s="1267"/>
      <c r="N26" s="1289"/>
    </row>
    <row r="27" spans="2:14">
      <c r="B27" s="1267"/>
      <c r="C27" s="1268"/>
      <c r="D27" s="1289">
        <v>101459</v>
      </c>
      <c r="E27" s="1273"/>
      <c r="F27" s="30"/>
      <c r="G27" s="1267"/>
      <c r="H27" s="1292"/>
      <c r="I27" s="1289">
        <v>101459</v>
      </c>
      <c r="J27" s="1289"/>
      <c r="L27" s="1273"/>
      <c r="M27" s="1267"/>
      <c r="N27" s="1289"/>
    </row>
    <row r="28" spans="2:14">
      <c r="B28" s="1267"/>
      <c r="C28" s="1268"/>
      <c r="D28" s="1289">
        <v>100348</v>
      </c>
      <c r="E28" s="1273"/>
      <c r="F28" s="30"/>
      <c r="G28" s="1267"/>
      <c r="H28" s="1292"/>
      <c r="I28" s="1289">
        <v>100348</v>
      </c>
      <c r="J28" s="1289"/>
      <c r="L28" s="1273"/>
      <c r="M28" s="1267"/>
      <c r="N28" s="1289"/>
    </row>
    <row r="29" spans="2:14">
      <c r="B29" s="1267"/>
      <c r="C29" s="1268"/>
      <c r="D29" s="1289">
        <v>100849</v>
      </c>
      <c r="E29" s="1273"/>
      <c r="F29" s="30"/>
      <c r="G29" s="1267"/>
      <c r="H29" s="1292"/>
      <c r="I29" s="1289">
        <v>100849</v>
      </c>
      <c r="J29" s="1289"/>
      <c r="L29" s="1273"/>
      <c r="M29" s="1267"/>
      <c r="N29" s="1289"/>
    </row>
    <row r="30" spans="2:14">
      <c r="B30" s="1267"/>
      <c r="C30" s="1268"/>
      <c r="D30" s="1289">
        <v>100351</v>
      </c>
      <c r="E30" s="1273"/>
      <c r="F30" s="30"/>
      <c r="G30" s="1267"/>
      <c r="H30" s="1292"/>
      <c r="I30" s="1289">
        <v>100351</v>
      </c>
      <c r="J30" s="1289"/>
      <c r="L30" s="1273"/>
      <c r="M30" s="1267"/>
      <c r="N30" s="1289"/>
    </row>
    <row r="31" spans="2:14">
      <c r="B31" s="1267"/>
      <c r="C31" s="1268"/>
      <c r="D31" s="1289">
        <v>100850</v>
      </c>
      <c r="E31" s="1273"/>
      <c r="F31" s="30"/>
      <c r="G31" s="1267"/>
      <c r="H31" s="1292"/>
      <c r="I31" s="1289">
        <v>100850</v>
      </c>
      <c r="J31" s="1289"/>
      <c r="L31" s="1273"/>
      <c r="M31" s="1267"/>
      <c r="N31" s="1289"/>
    </row>
    <row r="32" spans="2:14">
      <c r="B32" s="1267"/>
      <c r="C32" s="1268"/>
      <c r="D32" s="1289">
        <v>101458</v>
      </c>
      <c r="E32" s="1273"/>
      <c r="F32" s="30"/>
      <c r="G32" s="1267"/>
      <c r="H32" s="1292"/>
      <c r="I32" s="1289">
        <v>101458</v>
      </c>
      <c r="J32" s="1289"/>
      <c r="L32" s="1273"/>
      <c r="M32" s="1267"/>
      <c r="N32" s="1289"/>
    </row>
    <row r="33" spans="2:14">
      <c r="B33" s="1267"/>
      <c r="C33" s="1268" t="s">
        <v>945</v>
      </c>
      <c r="D33" s="1289">
        <v>100906</v>
      </c>
      <c r="E33" s="1273"/>
      <c r="F33" s="30"/>
      <c r="G33" s="1267"/>
      <c r="H33" s="1292" t="s">
        <v>945</v>
      </c>
      <c r="I33" s="1289">
        <v>100906</v>
      </c>
      <c r="J33" s="1289"/>
      <c r="L33" s="1273"/>
      <c r="M33" s="1267"/>
      <c r="N33" s="1289"/>
    </row>
    <row r="34" spans="2:14">
      <c r="B34" s="1267"/>
      <c r="C34" s="1268"/>
      <c r="D34" s="1289">
        <v>100909</v>
      </c>
      <c r="E34" s="1273"/>
      <c r="F34" s="30"/>
      <c r="G34" s="1267"/>
      <c r="H34" s="1292"/>
      <c r="I34" s="1289">
        <v>100909</v>
      </c>
      <c r="J34" s="1289"/>
      <c r="L34" s="1273"/>
      <c r="M34" s="1267"/>
      <c r="N34" s="1289"/>
    </row>
    <row r="35" spans="2:14">
      <c r="B35" s="1267"/>
      <c r="C35" s="1268"/>
      <c r="D35" s="1289">
        <v>100822</v>
      </c>
      <c r="E35" s="1273"/>
      <c r="F35" s="30"/>
      <c r="G35" s="1267"/>
      <c r="H35" s="1292"/>
      <c r="I35" s="1289">
        <v>100822</v>
      </c>
      <c r="J35" s="1289"/>
      <c r="L35" s="1273"/>
      <c r="M35" s="1267"/>
      <c r="N35" s="1289"/>
    </row>
    <row r="36" spans="2:14">
      <c r="B36" s="1267"/>
      <c r="C36" s="1268"/>
      <c r="D36" s="1289">
        <v>100881</v>
      </c>
      <c r="E36" s="1273"/>
      <c r="F36" s="30"/>
      <c r="G36" s="1267"/>
      <c r="H36" s="1292"/>
      <c r="I36" s="1289">
        <v>100881</v>
      </c>
      <c r="J36" s="1289"/>
      <c r="L36" s="1273"/>
      <c r="M36" s="1267"/>
      <c r="N36" s="1289"/>
    </row>
    <row r="37" spans="2:14">
      <c r="B37" s="1267"/>
      <c r="C37" s="1268"/>
      <c r="D37" s="1289">
        <v>100911</v>
      </c>
      <c r="E37" s="1273"/>
      <c r="F37" s="30"/>
      <c r="G37" s="1267"/>
      <c r="H37" s="1292"/>
      <c r="I37" s="1289">
        <v>100911</v>
      </c>
      <c r="J37" s="1289"/>
      <c r="L37" s="1273"/>
      <c r="M37" s="1267"/>
      <c r="N37" s="1289"/>
    </row>
    <row r="38" spans="2:14">
      <c r="B38" s="1267"/>
      <c r="C38" s="1268"/>
      <c r="D38" s="1289">
        <v>100907</v>
      </c>
      <c r="E38" s="1273"/>
      <c r="F38" s="30"/>
      <c r="G38" s="1267"/>
      <c r="H38" s="1292"/>
      <c r="I38" s="1289">
        <v>100907</v>
      </c>
      <c r="J38" s="1289"/>
      <c r="L38" s="1273"/>
      <c r="M38" s="1267"/>
      <c r="N38" s="1289"/>
    </row>
    <row r="39" spans="2:14">
      <c r="B39" s="1267"/>
      <c r="C39" s="1268"/>
      <c r="D39" s="1289">
        <v>100353</v>
      </c>
      <c r="E39" s="1273"/>
      <c r="F39" s="30"/>
      <c r="G39" s="1267"/>
      <c r="H39" s="1292"/>
      <c r="I39" s="1289">
        <v>100353</v>
      </c>
      <c r="J39" s="1289"/>
      <c r="L39" s="1273"/>
      <c r="M39" s="1267"/>
      <c r="N39" s="1289"/>
    </row>
    <row r="40" spans="2:14">
      <c r="B40" s="1267"/>
      <c r="C40" s="1268"/>
      <c r="D40" s="1289">
        <v>100872</v>
      </c>
      <c r="E40" s="1273"/>
      <c r="F40" s="30"/>
      <c r="G40" s="1267"/>
      <c r="H40" s="1292"/>
      <c r="I40" s="1289">
        <v>100872</v>
      </c>
      <c r="J40" s="1289"/>
      <c r="L40" s="1273"/>
      <c r="M40" s="1267"/>
      <c r="N40" s="1289"/>
    </row>
    <row r="41" spans="2:14">
      <c r="B41" s="1267"/>
      <c r="C41" s="1268"/>
      <c r="D41" s="1289">
        <v>100826</v>
      </c>
      <c r="E41" s="1273"/>
      <c r="F41" s="30"/>
      <c r="G41" s="1267"/>
      <c r="H41" s="1292"/>
      <c r="I41" s="1289">
        <v>100826</v>
      </c>
      <c r="J41" s="1289"/>
      <c r="L41" s="1273"/>
      <c r="M41" s="1267"/>
      <c r="N41" s="1289"/>
    </row>
    <row r="42" spans="2:14">
      <c r="B42" s="1267"/>
      <c r="C42" s="1268"/>
      <c r="D42" s="1289">
        <v>100873</v>
      </c>
      <c r="E42" s="1273"/>
      <c r="F42" s="30"/>
      <c r="G42" s="1267"/>
      <c r="H42" s="1292"/>
      <c r="I42" s="1289">
        <v>100873</v>
      </c>
      <c r="J42" s="1289"/>
      <c r="L42" s="1273"/>
      <c r="M42" s="1267"/>
      <c r="N42" s="1289"/>
    </row>
    <row r="43" spans="2:14">
      <c r="B43" s="1267"/>
      <c r="C43" s="1268"/>
      <c r="D43" s="1289">
        <v>100874</v>
      </c>
      <c r="E43" s="1273"/>
      <c r="F43" s="30"/>
      <c r="G43" s="1267"/>
      <c r="H43" s="1292"/>
      <c r="I43" s="1289">
        <v>100874</v>
      </c>
      <c r="J43" s="1289"/>
      <c r="L43" s="1273"/>
      <c r="M43" s="1267"/>
      <c r="N43" s="1289"/>
    </row>
    <row r="44" spans="2:14">
      <c r="B44" s="1267"/>
      <c r="C44" s="1268"/>
      <c r="D44" s="1289">
        <v>100910</v>
      </c>
      <c r="E44" s="1273"/>
      <c r="F44" s="30"/>
      <c r="G44" s="1267"/>
      <c r="H44" s="1292"/>
      <c r="I44" s="1289">
        <v>100910</v>
      </c>
      <c r="J44" s="1289"/>
      <c r="L44" s="1273"/>
      <c r="M44" s="1267"/>
      <c r="N44" s="1289"/>
    </row>
    <row r="45" spans="2:14">
      <c r="B45" s="1267"/>
      <c r="C45" s="1268" t="s">
        <v>946</v>
      </c>
      <c r="D45" s="1289">
        <v>101376</v>
      </c>
      <c r="E45" s="1273"/>
      <c r="F45" s="30"/>
      <c r="G45" s="1267"/>
      <c r="H45" s="1292" t="s">
        <v>946</v>
      </c>
      <c r="I45" s="1289">
        <v>101376</v>
      </c>
      <c r="J45" s="1289"/>
      <c r="L45" s="1273"/>
      <c r="M45" s="1267"/>
      <c r="N45" s="1289"/>
    </row>
    <row r="46" spans="2:14">
      <c r="B46" s="1267"/>
      <c r="C46" s="1268"/>
      <c r="D46" s="1289">
        <v>101460</v>
      </c>
      <c r="E46" s="1273"/>
      <c r="F46" s="30"/>
      <c r="G46" s="1267"/>
      <c r="H46" s="95"/>
      <c r="I46" s="1289">
        <v>101460</v>
      </c>
      <c r="J46" s="1289"/>
      <c r="L46" s="1273"/>
      <c r="M46" s="1267"/>
      <c r="N46" s="1289"/>
    </row>
    <row r="47" spans="2:14">
      <c r="B47" s="1267"/>
      <c r="C47" s="1268"/>
      <c r="D47" s="1289">
        <v>100355</v>
      </c>
      <c r="E47" s="1273"/>
      <c r="F47" s="30"/>
      <c r="G47" s="1267"/>
      <c r="H47" s="95"/>
      <c r="I47" s="1289">
        <v>100355</v>
      </c>
      <c r="J47" s="1289"/>
      <c r="L47" s="1273"/>
      <c r="M47" s="1267"/>
      <c r="N47" s="1289"/>
    </row>
    <row r="48" spans="2:14">
      <c r="B48" s="1267"/>
      <c r="C48" s="1268"/>
      <c r="D48" s="1289">
        <v>100937</v>
      </c>
      <c r="E48" s="1273"/>
      <c r="F48" s="30"/>
      <c r="G48" s="1267"/>
      <c r="I48" s="1289">
        <v>100937</v>
      </c>
      <c r="J48" s="1289"/>
      <c r="L48" s="1273"/>
      <c r="M48" s="1267"/>
      <c r="N48" s="1289"/>
    </row>
    <row r="49" spans="2:14">
      <c r="B49" s="1267"/>
      <c r="C49" s="1268"/>
      <c r="D49" s="1289">
        <v>100880</v>
      </c>
      <c r="E49" s="1273"/>
      <c r="F49" s="30"/>
      <c r="G49" s="1267"/>
      <c r="I49" s="1289">
        <v>100880</v>
      </c>
      <c r="J49" s="1289"/>
      <c r="L49" s="1273"/>
      <c r="M49" s="1267"/>
      <c r="N49" s="1289"/>
    </row>
    <row r="50" spans="2:14">
      <c r="B50" s="1267"/>
      <c r="C50" s="1268"/>
      <c r="D50" s="1289">
        <v>100829</v>
      </c>
      <c r="E50" s="1273"/>
      <c r="F50" s="30"/>
      <c r="G50" s="1267"/>
      <c r="I50" s="1289">
        <v>100829</v>
      </c>
      <c r="J50" s="1289"/>
      <c r="L50" s="1273"/>
      <c r="M50" s="1267"/>
      <c r="N50" s="1289"/>
    </row>
    <row r="51" spans="2:14">
      <c r="B51" s="1267"/>
      <c r="C51" s="1268"/>
      <c r="D51" s="1289">
        <v>100834</v>
      </c>
      <c r="E51" s="1273"/>
      <c r="F51" s="30"/>
      <c r="G51" s="1267"/>
      <c r="I51" s="1289">
        <v>100834</v>
      </c>
      <c r="J51" s="1289"/>
      <c r="L51" s="1273"/>
      <c r="M51" s="1267"/>
      <c r="N51" s="1289"/>
    </row>
    <row r="52" spans="2:14">
      <c r="B52" s="1267"/>
      <c r="C52" s="1268"/>
      <c r="D52" s="1289">
        <v>100882</v>
      </c>
      <c r="E52" s="1273"/>
      <c r="F52" s="30"/>
      <c r="G52" s="1267"/>
      <c r="I52" s="1289">
        <v>100882</v>
      </c>
      <c r="J52" s="1289"/>
      <c r="L52" s="1273"/>
      <c r="M52" s="1267"/>
      <c r="N52" s="1289"/>
    </row>
    <row r="53" spans="2:14">
      <c r="B53" s="1267"/>
      <c r="C53" s="1268"/>
      <c r="D53" s="1289">
        <v>100883</v>
      </c>
      <c r="E53" s="1273"/>
      <c r="F53" s="30"/>
      <c r="G53" s="1267"/>
      <c r="I53" s="1289">
        <v>100883</v>
      </c>
      <c r="J53" s="1289"/>
      <c r="L53" s="1273"/>
      <c r="M53" s="1267"/>
      <c r="N53" s="1289"/>
    </row>
    <row r="54" spans="2:14">
      <c r="B54" s="1267"/>
      <c r="C54" s="1268"/>
      <c r="D54" s="1289">
        <v>100356</v>
      </c>
      <c r="E54" s="1273"/>
      <c r="F54" s="30"/>
      <c r="G54" s="1267"/>
      <c r="I54" s="1289">
        <v>100356</v>
      </c>
      <c r="J54" s="1289"/>
      <c r="L54" s="1273"/>
      <c r="M54" s="1267"/>
      <c r="N54" s="1289"/>
    </row>
    <row r="55" spans="2:14">
      <c r="B55" s="1267"/>
      <c r="C55" s="1268" t="s">
        <v>947</v>
      </c>
      <c r="D55" s="1273"/>
      <c r="E55" s="1273"/>
      <c r="F55" s="30"/>
      <c r="G55" s="1267"/>
      <c r="I55" s="1289"/>
      <c r="J55" s="1289"/>
      <c r="K55" s="30"/>
      <c r="L55" s="1273"/>
      <c r="M55" s="1267"/>
      <c r="N55" s="1289"/>
    </row>
    <row r="56" spans="2:14">
      <c r="B56" s="1267"/>
      <c r="C56" s="1268"/>
      <c r="D56" s="1273"/>
      <c r="E56" s="1273"/>
      <c r="F56" s="30"/>
      <c r="G56" s="1267"/>
      <c r="I56" s="1289"/>
      <c r="J56" s="1289"/>
      <c r="K56" s="30"/>
      <c r="L56" s="1273"/>
      <c r="M56" s="1267"/>
      <c r="N56" s="1289"/>
    </row>
    <row r="57" spans="2:14">
      <c r="B57" s="1267"/>
      <c r="C57" s="1268"/>
      <c r="D57" s="1273"/>
      <c r="E57" s="1273"/>
      <c r="F57" s="30"/>
      <c r="G57" s="1267"/>
      <c r="I57" s="1289"/>
      <c r="J57" s="1289"/>
      <c r="K57" s="30"/>
      <c r="L57" s="1273"/>
      <c r="M57" s="1267"/>
      <c r="N57" s="1289"/>
    </row>
    <row r="58" spans="2:14">
      <c r="B58" s="1267"/>
      <c r="C58" s="1268"/>
      <c r="D58" s="1273"/>
      <c r="E58" s="1273"/>
      <c r="F58" s="30"/>
      <c r="G58" s="1267"/>
      <c r="I58" s="1289"/>
      <c r="J58" s="1289"/>
      <c r="K58" s="30"/>
      <c r="L58" s="1273"/>
      <c r="M58" s="1267"/>
      <c r="N58" s="1289"/>
    </row>
    <row r="59" spans="2:14">
      <c r="B59" s="1267"/>
      <c r="C59" s="1268"/>
      <c r="D59" s="1273"/>
      <c r="E59" s="1273"/>
      <c r="F59" s="30"/>
      <c r="G59" s="1267"/>
      <c r="I59" s="1289"/>
      <c r="J59" s="1289"/>
      <c r="K59" s="30"/>
      <c r="L59" s="1273"/>
      <c r="M59" s="1267"/>
      <c r="N59" s="1289"/>
    </row>
    <row r="60" spans="2:14">
      <c r="B60" s="1267"/>
      <c r="C60" s="1268"/>
      <c r="D60" s="1273"/>
      <c r="E60" s="1273"/>
      <c r="F60" s="30"/>
      <c r="G60" s="1267"/>
      <c r="I60" s="1289"/>
      <c r="J60" s="1289"/>
      <c r="K60" s="30"/>
      <c r="L60" s="1273"/>
      <c r="M60" s="1267"/>
      <c r="N60" s="1289"/>
    </row>
    <row r="61" spans="2:14">
      <c r="B61" s="1267"/>
      <c r="C61" s="1268"/>
      <c r="D61" s="1273"/>
      <c r="E61" s="1273"/>
      <c r="F61" s="30"/>
      <c r="G61" s="1267"/>
      <c r="I61" s="1289"/>
      <c r="J61" s="1289"/>
      <c r="K61" s="30"/>
      <c r="L61" s="1273"/>
      <c r="M61" s="1267"/>
      <c r="N61" s="1289"/>
    </row>
    <row r="62" spans="2:14">
      <c r="B62" s="1267"/>
      <c r="C62" s="1268" t="s">
        <v>948</v>
      </c>
      <c r="D62" s="1289">
        <v>101378</v>
      </c>
      <c r="E62" s="1273"/>
      <c r="F62" s="30"/>
      <c r="G62" s="1267"/>
      <c r="H62" s="1292" t="s">
        <v>948</v>
      </c>
      <c r="I62" s="1289">
        <v>101378</v>
      </c>
      <c r="J62" s="1289"/>
      <c r="K62" s="30"/>
      <c r="L62" s="1273"/>
      <c r="M62" s="1267"/>
      <c r="N62" s="1289"/>
    </row>
    <row r="63" spans="2:14">
      <c r="B63" s="1267"/>
      <c r="C63" s="1268"/>
      <c r="D63" s="1289">
        <v>100259</v>
      </c>
      <c r="E63" s="1273"/>
      <c r="F63" s="30"/>
      <c r="G63" s="1267"/>
      <c r="H63" s="1292"/>
      <c r="I63" s="1289">
        <v>100259</v>
      </c>
      <c r="J63" s="1289"/>
      <c r="K63" s="30"/>
      <c r="L63" s="1273"/>
      <c r="M63" s="1267"/>
      <c r="N63" s="1289"/>
    </row>
    <row r="64" spans="2:14">
      <c r="B64" s="1267"/>
      <c r="C64" s="1268"/>
      <c r="D64" s="1289">
        <v>100901</v>
      </c>
      <c r="E64" s="1273"/>
      <c r="F64" s="30"/>
      <c r="G64" s="1267"/>
      <c r="H64" s="1292"/>
      <c r="I64" s="1289">
        <v>100901</v>
      </c>
      <c r="J64" s="1289"/>
      <c r="K64" s="30"/>
      <c r="L64" s="1273"/>
      <c r="M64" s="1267"/>
      <c r="N64" s="1289"/>
    </row>
    <row r="65" spans="2:14">
      <c r="B65" s="1267"/>
      <c r="C65" s="1268"/>
      <c r="D65" s="1289">
        <v>100898</v>
      </c>
      <c r="E65" s="1273"/>
      <c r="F65" s="30"/>
      <c r="G65" s="1267"/>
      <c r="H65" s="1292"/>
      <c r="I65" s="1289">
        <v>100898</v>
      </c>
      <c r="J65" s="1289"/>
      <c r="K65" s="30"/>
      <c r="L65" s="1273"/>
      <c r="M65" s="1267"/>
      <c r="N65" s="1289"/>
    </row>
    <row r="66" spans="2:14">
      <c r="B66" s="1267"/>
      <c r="C66" s="1268"/>
      <c r="D66" s="1289">
        <v>100899</v>
      </c>
      <c r="E66" s="1273"/>
      <c r="F66" s="30"/>
      <c r="G66" s="1267"/>
      <c r="H66" s="1292"/>
      <c r="I66" s="1289">
        <v>100899</v>
      </c>
      <c r="J66" s="1289"/>
      <c r="K66" s="30"/>
      <c r="L66" s="1273"/>
      <c r="M66" s="1267"/>
      <c r="N66" s="1289"/>
    </row>
    <row r="67" spans="2:14">
      <c r="B67" s="1267"/>
      <c r="C67" s="1268"/>
      <c r="D67" s="1289">
        <v>100900</v>
      </c>
      <c r="E67" s="1273"/>
      <c r="F67" s="30"/>
      <c r="G67" s="1267"/>
      <c r="H67" s="1292"/>
      <c r="I67" s="1289">
        <v>100900</v>
      </c>
      <c r="J67" s="1289"/>
      <c r="K67" s="30"/>
      <c r="L67" s="1273"/>
      <c r="M67" s="1267"/>
      <c r="N67" s="1289"/>
    </row>
    <row r="68" spans="2:14">
      <c r="B68" s="1267"/>
      <c r="C68" s="1268"/>
      <c r="D68" s="1289">
        <v>100902</v>
      </c>
      <c r="E68" s="1273"/>
      <c r="F68" s="30"/>
      <c r="G68" s="1267"/>
      <c r="H68" s="1292"/>
      <c r="I68" s="1289">
        <v>100902</v>
      </c>
      <c r="J68" s="1289"/>
      <c r="K68" s="30"/>
      <c r="L68" s="1273"/>
      <c r="M68" s="1267"/>
      <c r="N68" s="1289"/>
    </row>
    <row r="69" spans="2:14">
      <c r="B69" s="1267"/>
      <c r="C69" s="1268"/>
      <c r="D69" s="1289">
        <v>101377</v>
      </c>
      <c r="E69" s="1273"/>
      <c r="F69" s="30"/>
      <c r="G69" s="1267"/>
      <c r="H69" s="1292"/>
      <c r="I69" s="1289">
        <v>101377</v>
      </c>
      <c r="J69" s="1289"/>
      <c r="K69" s="30"/>
      <c r="L69" s="1273"/>
      <c r="M69" s="1267"/>
      <c r="N69" s="1289"/>
    </row>
    <row r="70" spans="2:14">
      <c r="B70" s="1267"/>
      <c r="C70" s="1268" t="s">
        <v>949</v>
      </c>
      <c r="D70" s="1289">
        <v>100344</v>
      </c>
      <c r="E70" s="1273"/>
      <c r="F70" s="30"/>
      <c r="G70" s="1267"/>
      <c r="H70" s="1292" t="s">
        <v>949</v>
      </c>
      <c r="I70" s="1289">
        <v>100344</v>
      </c>
      <c r="J70" s="1289"/>
      <c r="K70" s="30"/>
      <c r="L70" s="1273"/>
      <c r="M70" s="1267"/>
      <c r="N70" s="1289"/>
    </row>
    <row r="71" spans="2:14">
      <c r="B71" s="1267"/>
      <c r="C71" s="1268"/>
      <c r="D71" s="1289">
        <v>100948</v>
      </c>
      <c r="E71" s="1273"/>
      <c r="F71" s="30"/>
      <c r="G71" s="1267"/>
      <c r="H71" s="1292"/>
      <c r="I71" s="1289">
        <v>100948</v>
      </c>
      <c r="J71" s="1289"/>
      <c r="K71" s="30"/>
      <c r="L71" s="1273"/>
      <c r="M71" s="1267"/>
      <c r="N71" s="1289"/>
    </row>
    <row r="72" spans="2:14">
      <c r="B72" s="1267"/>
      <c r="C72" s="1268"/>
      <c r="D72" s="1289">
        <v>100949</v>
      </c>
      <c r="E72" s="1273"/>
      <c r="F72" s="30"/>
      <c r="G72" s="1267"/>
      <c r="H72" s="1292"/>
      <c r="I72" s="1289">
        <v>100949</v>
      </c>
      <c r="J72" s="1289"/>
      <c r="K72" s="30"/>
      <c r="L72" s="1273"/>
      <c r="M72" s="1267"/>
      <c r="N72" s="1289"/>
    </row>
    <row r="73" spans="2:14">
      <c r="B73" s="1267"/>
      <c r="C73" s="1268"/>
      <c r="D73" s="1289">
        <v>100352</v>
      </c>
      <c r="E73" s="1273"/>
      <c r="F73" s="30"/>
      <c r="G73" s="1267"/>
      <c r="H73" s="1292"/>
      <c r="I73" s="1289">
        <v>100352</v>
      </c>
      <c r="J73" s="1289"/>
      <c r="K73" s="30"/>
      <c r="L73" s="1273"/>
      <c r="M73" s="1267"/>
      <c r="N73" s="1289"/>
    </row>
    <row r="74" spans="2:14">
      <c r="B74" s="1267"/>
      <c r="C74" s="1268"/>
      <c r="D74" s="1289">
        <v>101380</v>
      </c>
      <c r="E74" s="1273"/>
      <c r="F74" s="30"/>
      <c r="G74" s="1267"/>
      <c r="H74" s="1292"/>
      <c r="I74" s="1289">
        <v>101380</v>
      </c>
      <c r="J74" s="1289"/>
      <c r="K74" s="30"/>
      <c r="L74" s="1273"/>
      <c r="M74" s="1267"/>
      <c r="N74" s="1289"/>
    </row>
    <row r="75" spans="2:14">
      <c r="B75" s="1267"/>
      <c r="C75" s="1268"/>
      <c r="D75" s="1289">
        <v>100354</v>
      </c>
      <c r="E75" s="1273"/>
      <c r="F75" s="30"/>
      <c r="G75" s="1267"/>
      <c r="H75" s="1292"/>
      <c r="I75" s="1289">
        <v>100354</v>
      </c>
      <c r="J75" s="1289"/>
      <c r="K75" s="30"/>
      <c r="L75" s="1273"/>
      <c r="M75" s="1267"/>
      <c r="N75" s="1289"/>
    </row>
    <row r="76" spans="2:14">
      <c r="B76" s="1267"/>
      <c r="C76" s="1268"/>
      <c r="D76" s="1289">
        <v>100932</v>
      </c>
      <c r="E76" s="1273"/>
      <c r="F76" s="30"/>
      <c r="G76" s="1267"/>
      <c r="H76" s="1292"/>
      <c r="I76" s="1289">
        <v>100932</v>
      </c>
      <c r="J76" s="1289"/>
      <c r="K76" s="30"/>
      <c r="L76" s="1273"/>
      <c r="M76" s="1267"/>
      <c r="N76" s="1289"/>
    </row>
    <row r="77" spans="2:14">
      <c r="B77" s="1267"/>
      <c r="C77" s="1268" t="s">
        <v>950</v>
      </c>
      <c r="D77" s="1289">
        <v>100343</v>
      </c>
      <c r="E77" s="1273"/>
      <c r="F77" s="30"/>
      <c r="G77" s="1267"/>
      <c r="H77" s="1292" t="s">
        <v>950</v>
      </c>
      <c r="I77" s="1289">
        <v>100343</v>
      </c>
      <c r="J77" s="1289"/>
      <c r="K77" s="30"/>
      <c r="L77" s="1273"/>
      <c r="M77" s="1267"/>
      <c r="N77" s="1289"/>
    </row>
    <row r="78" spans="2:14">
      <c r="B78" s="1267"/>
      <c r="C78" s="1268"/>
      <c r="D78" s="1289">
        <v>100865</v>
      </c>
      <c r="E78" s="1273"/>
      <c r="F78" s="30"/>
      <c r="G78" s="1267"/>
      <c r="H78" s="1292"/>
      <c r="I78" s="1289">
        <v>100865</v>
      </c>
      <c r="J78" s="1289"/>
      <c r="L78" s="1273"/>
      <c r="M78" s="1267"/>
      <c r="N78" s="1289"/>
    </row>
    <row r="79" spans="2:14">
      <c r="B79" s="1267"/>
      <c r="C79" s="1268"/>
      <c r="D79" s="1289">
        <v>100858</v>
      </c>
      <c r="E79" s="1273"/>
      <c r="F79" s="30"/>
      <c r="G79" s="1267"/>
      <c r="H79" s="1292"/>
      <c r="I79" s="1289">
        <v>100858</v>
      </c>
      <c r="J79" s="1289"/>
      <c r="L79" s="1273"/>
      <c r="M79" s="1267"/>
      <c r="N79" s="1289"/>
    </row>
    <row r="80" spans="2:14">
      <c r="B80" s="1267"/>
      <c r="C80" s="1268"/>
      <c r="D80" s="1289">
        <v>100350</v>
      </c>
      <c r="E80" s="1273"/>
      <c r="F80" s="30"/>
      <c r="G80" s="1267"/>
      <c r="H80" s="1292"/>
      <c r="I80" s="1289">
        <v>100350</v>
      </c>
      <c r="J80" s="1289"/>
      <c r="L80" s="1273"/>
      <c r="M80" s="1267"/>
      <c r="N80" s="1289"/>
    </row>
    <row r="81" spans="2:14">
      <c r="B81" s="1267"/>
      <c r="C81" s="1268"/>
      <c r="D81" s="1289">
        <v>100847</v>
      </c>
      <c r="E81" s="1273"/>
      <c r="F81" s="30"/>
      <c r="G81" s="1267"/>
      <c r="H81" s="1292"/>
      <c r="I81" s="1289">
        <v>100847</v>
      </c>
      <c r="J81" s="1289"/>
      <c r="L81" s="1273"/>
      <c r="M81" s="1267"/>
      <c r="N81" s="1289"/>
    </row>
    <row r="82" spans="2:14">
      <c r="B82" s="1267"/>
      <c r="C82" s="1268"/>
      <c r="D82" s="1273"/>
      <c r="E82" s="1273"/>
      <c r="F82" s="30"/>
      <c r="G82" s="1267"/>
      <c r="H82" s="1292" t="s">
        <v>966</v>
      </c>
      <c r="I82" s="1289">
        <v>100134</v>
      </c>
      <c r="J82" s="1289"/>
      <c r="L82" s="1273"/>
      <c r="M82" s="1267"/>
      <c r="N82" s="1289"/>
    </row>
    <row r="83" spans="2:14">
      <c r="B83" s="1267"/>
      <c r="C83" s="1268"/>
      <c r="D83" s="1273"/>
      <c r="E83" s="1273"/>
      <c r="F83" s="30"/>
      <c r="G83" s="1267"/>
      <c r="H83" s="1277"/>
      <c r="I83" s="1289">
        <v>100136</v>
      </c>
      <c r="J83" s="1289"/>
      <c r="L83" s="1273"/>
      <c r="M83" s="1267"/>
      <c r="N83" s="1289"/>
    </row>
    <row r="84" spans="2:14">
      <c r="B84" s="1267"/>
      <c r="C84" s="1268"/>
      <c r="D84" s="1273"/>
      <c r="E84" s="1273"/>
      <c r="F84" s="30"/>
      <c r="G84" s="1267"/>
      <c r="H84" s="1277"/>
      <c r="I84" s="1289">
        <v>100137</v>
      </c>
      <c r="J84" s="1289"/>
      <c r="L84" s="1273"/>
      <c r="M84" s="1267"/>
      <c r="N84" s="1289"/>
    </row>
    <row r="85" spans="2:14">
      <c r="B85" s="1269"/>
      <c r="C85" s="1270"/>
      <c r="D85" s="1275"/>
      <c r="E85" s="1275"/>
      <c r="F85" s="30"/>
      <c r="G85" s="1269"/>
      <c r="H85" s="1276"/>
      <c r="I85" s="1290">
        <v>100139</v>
      </c>
      <c r="J85" s="1290"/>
      <c r="L85" s="1269"/>
      <c r="M85" s="1269"/>
      <c r="N85" s="1290"/>
    </row>
    <row r="86" spans="2:14">
      <c r="B86" s="1282" t="s">
        <v>939</v>
      </c>
      <c r="C86" s="1284" t="s">
        <v>952</v>
      </c>
      <c r="D86" s="1288">
        <v>100270</v>
      </c>
      <c r="E86" s="1288"/>
      <c r="F86" s="30"/>
      <c r="G86" s="1267"/>
      <c r="H86" s="1267"/>
      <c r="I86" s="1267"/>
      <c r="J86" s="1267"/>
      <c r="L86" s="1282" t="s">
        <v>939</v>
      </c>
      <c r="M86" s="1293"/>
      <c r="N86" s="1307"/>
    </row>
    <row r="87" spans="2:14">
      <c r="B87" s="1267"/>
      <c r="C87" s="1268" t="s">
        <v>953</v>
      </c>
      <c r="D87" s="1289">
        <v>100265</v>
      </c>
      <c r="E87" s="1289" t="s">
        <v>929</v>
      </c>
      <c r="F87" s="30"/>
      <c r="G87" s="1267"/>
      <c r="H87" s="1267"/>
      <c r="I87" s="1267"/>
      <c r="J87" s="1267"/>
      <c r="L87" s="1267"/>
      <c r="M87" s="1279" t="s">
        <v>1003</v>
      </c>
      <c r="N87" s="1305" t="s">
        <v>929</v>
      </c>
    </row>
    <row r="88" spans="2:14">
      <c r="B88" s="1267"/>
      <c r="C88" s="1268"/>
      <c r="D88" s="1289">
        <v>101382</v>
      </c>
      <c r="E88" s="1289"/>
      <c r="F88" s="30"/>
      <c r="G88" s="1267"/>
      <c r="H88" s="1267"/>
      <c r="I88" s="1267"/>
      <c r="J88" s="1267"/>
      <c r="L88" s="1267"/>
      <c r="M88" s="1279"/>
      <c r="N88" s="1305"/>
    </row>
    <row r="89" spans="2:14">
      <c r="B89" s="1267"/>
      <c r="C89" s="1268"/>
      <c r="D89" s="1289">
        <v>100912</v>
      </c>
      <c r="E89" s="1289"/>
      <c r="F89" s="30"/>
      <c r="G89" s="1267"/>
      <c r="H89" s="1267"/>
      <c r="I89" s="1267"/>
      <c r="J89" s="1267"/>
      <c r="L89" s="1267"/>
      <c r="M89" s="1279"/>
      <c r="N89" s="1305"/>
    </row>
    <row r="90" spans="2:14">
      <c r="B90" s="1267"/>
      <c r="C90" s="1268"/>
      <c r="D90" s="1289">
        <v>100272</v>
      </c>
      <c r="E90" s="1289"/>
      <c r="F90" s="30"/>
      <c r="G90" s="1267"/>
      <c r="H90" s="1267"/>
      <c r="I90" s="1267"/>
      <c r="J90" s="1267"/>
      <c r="L90" s="1267"/>
      <c r="M90" s="1279"/>
      <c r="N90" s="1305"/>
    </row>
    <row r="91" spans="2:14">
      <c r="B91" s="1267"/>
      <c r="C91" s="1268" t="s">
        <v>954</v>
      </c>
      <c r="D91" s="1289">
        <v>100264</v>
      </c>
      <c r="E91" s="1289"/>
      <c r="F91" s="30"/>
      <c r="G91" s="1267"/>
      <c r="H91" s="1267"/>
      <c r="I91" s="1267"/>
      <c r="J91" s="1267"/>
      <c r="L91" s="1267"/>
      <c r="M91" s="1279"/>
      <c r="N91" s="1305"/>
    </row>
    <row r="92" spans="2:14">
      <c r="B92" s="1267"/>
      <c r="C92" s="1268"/>
      <c r="D92" s="1289">
        <v>100540</v>
      </c>
      <c r="E92" s="1289"/>
      <c r="G92" s="1267"/>
      <c r="H92" s="1267"/>
      <c r="I92" s="1267"/>
      <c r="J92" s="1267"/>
      <c r="L92" s="1267"/>
      <c r="M92" s="1279"/>
      <c r="N92" s="1305"/>
    </row>
    <row r="93" spans="2:14">
      <c r="B93" s="1267"/>
      <c r="C93" s="1268"/>
      <c r="D93" s="1289">
        <v>100258</v>
      </c>
      <c r="E93" s="1289" t="s">
        <v>923</v>
      </c>
      <c r="G93" s="1267"/>
      <c r="H93" s="1267"/>
      <c r="I93" s="1267"/>
      <c r="J93" s="1267"/>
      <c r="L93" s="1267"/>
      <c r="M93" s="1279"/>
      <c r="N93" s="1305"/>
    </row>
    <row r="94" spans="2:14">
      <c r="B94" s="1267"/>
      <c r="C94" s="1268"/>
      <c r="D94" s="1289">
        <v>100038</v>
      </c>
      <c r="E94" s="1289"/>
      <c r="G94" s="1267"/>
      <c r="H94" s="1267"/>
      <c r="I94" s="1267"/>
      <c r="J94" s="1267"/>
      <c r="L94" s="1267"/>
      <c r="M94" s="1279"/>
      <c r="N94" s="1305"/>
    </row>
    <row r="95" spans="2:14">
      <c r="B95" s="1267"/>
      <c r="C95" s="1268"/>
      <c r="D95" s="1289">
        <v>100274</v>
      </c>
      <c r="E95" s="1289"/>
      <c r="G95" s="1267"/>
      <c r="H95" s="1267"/>
      <c r="I95" s="1267"/>
      <c r="J95" s="1267"/>
      <c r="L95" s="1267"/>
      <c r="M95" s="1279"/>
      <c r="N95" s="1305"/>
    </row>
    <row r="96" spans="2:14">
      <c r="B96" s="1269"/>
      <c r="C96" s="1270"/>
      <c r="D96" s="1290">
        <v>100262</v>
      </c>
      <c r="E96" s="1290"/>
      <c r="G96" s="1267"/>
      <c r="H96" s="1267"/>
      <c r="I96" s="1269"/>
      <c r="J96" s="1269"/>
      <c r="L96" s="1269"/>
      <c r="M96" s="1280"/>
      <c r="N96" s="1306"/>
    </row>
    <row r="97" spans="2:15">
      <c r="B97" s="1282" t="s">
        <v>2</v>
      </c>
      <c r="C97" s="1284" t="s">
        <v>963</v>
      </c>
      <c r="D97" s="1288">
        <v>100267</v>
      </c>
      <c r="E97" s="1288" t="s">
        <v>924</v>
      </c>
      <c r="G97" s="1282" t="s">
        <v>2</v>
      </c>
      <c r="H97" s="1278" t="s">
        <v>963</v>
      </c>
      <c r="I97" s="1288">
        <v>100267</v>
      </c>
      <c r="J97" s="1288" t="s">
        <v>924</v>
      </c>
      <c r="L97" s="1296" t="s">
        <v>2</v>
      </c>
      <c r="M97" s="1297" t="s">
        <v>975</v>
      </c>
      <c r="N97" s="1288" t="s">
        <v>924</v>
      </c>
      <c r="O97" s="1294"/>
    </row>
    <row r="98" spans="2:14">
      <c r="B98" s="1267"/>
      <c r="C98" s="1268"/>
      <c r="D98" s="1289">
        <v>100276</v>
      </c>
      <c r="E98" s="1289"/>
      <c r="G98" s="1267"/>
      <c r="H98" s="1277"/>
      <c r="I98" s="1289">
        <v>100276</v>
      </c>
      <c r="J98" s="1289"/>
      <c r="L98" s="1295"/>
      <c r="M98" s="1298" t="s">
        <v>976</v>
      </c>
      <c r="N98" s="1308"/>
    </row>
    <row r="99" spans="2:14">
      <c r="B99" s="1267"/>
      <c r="C99" s="1268"/>
      <c r="D99" s="1289">
        <v>100271</v>
      </c>
      <c r="E99" s="1289"/>
      <c r="G99" s="1267"/>
      <c r="H99" s="1277"/>
      <c r="I99" s="1289">
        <v>100271</v>
      </c>
      <c r="J99" s="1289"/>
      <c r="L99" s="1295"/>
      <c r="M99" s="1298" t="s">
        <v>977</v>
      </c>
      <c r="N99" s="1308"/>
    </row>
    <row r="100" spans="2:14">
      <c r="B100" s="1267"/>
      <c r="C100" s="1268"/>
      <c r="D100" s="1267"/>
      <c r="E100" s="1267"/>
      <c r="G100" s="1267"/>
      <c r="H100" s="1277"/>
      <c r="I100" s="1267"/>
      <c r="J100" s="1267"/>
      <c r="L100" s="1295"/>
      <c r="M100" s="1298" t="s">
        <v>978</v>
      </c>
      <c r="N100" s="1308"/>
    </row>
    <row r="101" spans="2:14">
      <c r="B101" s="1267"/>
      <c r="C101" s="1268"/>
      <c r="D101" s="1267"/>
      <c r="E101" s="1267"/>
      <c r="G101" s="1267"/>
      <c r="H101" s="1277"/>
      <c r="I101" s="1267"/>
      <c r="J101" s="1267"/>
      <c r="L101" s="1295"/>
      <c r="M101" s="1298" t="s">
        <v>979</v>
      </c>
      <c r="N101" s="1308"/>
    </row>
    <row r="102" spans="2:14">
      <c r="B102" s="1267"/>
      <c r="C102" s="1268"/>
      <c r="D102" s="1267"/>
      <c r="E102" s="1267"/>
      <c r="G102" s="1267"/>
      <c r="H102" s="1277"/>
      <c r="I102" s="1267"/>
      <c r="J102" s="1267"/>
      <c r="L102" s="1295"/>
      <c r="M102" s="1298" t="s">
        <v>980</v>
      </c>
      <c r="N102" s="1308"/>
    </row>
    <row r="103" spans="2:14">
      <c r="B103" s="1267"/>
      <c r="C103" s="1268"/>
      <c r="D103" s="1267"/>
      <c r="E103" s="1267"/>
      <c r="G103" s="1267"/>
      <c r="H103" s="1277"/>
      <c r="I103" s="1267"/>
      <c r="J103" s="1267"/>
      <c r="L103" s="1295"/>
      <c r="M103" s="1298" t="s">
        <v>981</v>
      </c>
      <c r="N103" s="1308"/>
    </row>
    <row r="104" spans="2:14">
      <c r="B104" s="1267"/>
      <c r="C104" s="1268"/>
      <c r="D104" s="1267"/>
      <c r="E104" s="1267"/>
      <c r="G104" s="1267"/>
      <c r="H104" s="1277"/>
      <c r="I104" s="1267"/>
      <c r="J104" s="1267"/>
      <c r="L104" s="1295"/>
      <c r="M104" s="1298" t="s">
        <v>982</v>
      </c>
      <c r="N104" s="1308"/>
    </row>
    <row r="105" spans="2:14">
      <c r="B105" s="1267"/>
      <c r="C105" s="1268"/>
      <c r="D105" s="1267"/>
      <c r="E105" s="1267"/>
      <c r="G105" s="1267"/>
      <c r="H105" s="1277"/>
      <c r="I105" s="1267"/>
      <c r="J105" s="1267"/>
      <c r="L105" s="1295"/>
      <c r="M105" s="1298" t="s">
        <v>983</v>
      </c>
      <c r="N105" s="1308"/>
    </row>
    <row r="106" spans="2:14">
      <c r="B106" s="1267"/>
      <c r="C106" s="1268"/>
      <c r="D106" s="1267"/>
      <c r="E106" s="1267"/>
      <c r="G106" s="1267"/>
      <c r="H106" s="1277"/>
      <c r="I106" s="1267"/>
      <c r="J106" s="1267"/>
      <c r="L106" s="1295"/>
      <c r="M106" s="1298" t="s">
        <v>984</v>
      </c>
      <c r="N106" s="1308"/>
    </row>
    <row r="107" spans="2:14">
      <c r="B107" s="1267"/>
      <c r="C107" s="1268"/>
      <c r="D107" s="1267"/>
      <c r="E107" s="1267"/>
      <c r="G107" s="1267"/>
      <c r="H107" s="1277"/>
      <c r="I107" s="1267"/>
      <c r="J107" s="1267"/>
      <c r="L107" s="1295"/>
      <c r="M107" s="1298" t="s">
        <v>985</v>
      </c>
      <c r="N107" s="1308"/>
    </row>
    <row r="108" spans="2:14">
      <c r="B108" s="1267"/>
      <c r="C108" s="1268"/>
      <c r="D108" s="1267"/>
      <c r="E108" s="1267"/>
      <c r="G108" s="1267"/>
      <c r="H108" s="1277"/>
      <c r="I108" s="1267"/>
      <c r="J108" s="1267"/>
      <c r="L108" s="1295"/>
      <c r="M108" s="1298" t="s">
        <v>986</v>
      </c>
      <c r="N108" s="1308"/>
    </row>
    <row r="109" spans="2:14">
      <c r="B109" s="1267"/>
      <c r="C109" s="1268"/>
      <c r="D109" s="1267"/>
      <c r="E109" s="1267"/>
      <c r="G109" s="1267"/>
      <c r="H109" s="1277"/>
      <c r="I109" s="1267"/>
      <c r="J109" s="1267"/>
      <c r="L109" s="1295"/>
      <c r="M109" s="1298" t="s">
        <v>987</v>
      </c>
      <c r="N109" s="1308"/>
    </row>
    <row r="110" spans="2:14">
      <c r="B110" s="1267"/>
      <c r="C110" s="1268"/>
      <c r="D110" s="1267"/>
      <c r="E110" s="1267"/>
      <c r="G110" s="1267"/>
      <c r="H110" s="1277"/>
      <c r="I110" s="1267"/>
      <c r="J110" s="1267"/>
      <c r="L110" s="1295"/>
      <c r="M110" s="1298" t="s">
        <v>988</v>
      </c>
      <c r="N110" s="1308"/>
    </row>
    <row r="111" spans="2:14">
      <c r="B111" s="1267"/>
      <c r="C111" s="1268"/>
      <c r="D111" s="1267"/>
      <c r="E111" s="1267"/>
      <c r="G111" s="1267"/>
      <c r="H111" s="1277"/>
      <c r="I111" s="1267"/>
      <c r="J111" s="1267"/>
      <c r="L111" s="1295"/>
      <c r="M111" s="1298" t="s">
        <v>989</v>
      </c>
      <c r="N111" s="1308"/>
    </row>
    <row r="112" spans="2:14">
      <c r="B112" s="1267"/>
      <c r="C112" s="1268"/>
      <c r="D112" s="1267"/>
      <c r="E112" s="1267"/>
      <c r="G112" s="1267"/>
      <c r="H112" s="1277"/>
      <c r="I112" s="1267"/>
      <c r="J112" s="1267"/>
      <c r="L112" s="1295"/>
      <c r="M112" s="1298" t="s">
        <v>990</v>
      </c>
      <c r="N112" s="1308"/>
    </row>
    <row r="113" spans="2:14">
      <c r="B113" s="1269"/>
      <c r="C113" s="1270"/>
      <c r="D113" s="1269"/>
      <c r="E113" s="1269"/>
      <c r="G113" s="1269"/>
      <c r="H113" s="1277"/>
      <c r="I113" s="1267"/>
      <c r="J113" s="1267"/>
      <c r="L113" s="1299"/>
      <c r="M113" s="1300" t="s">
        <v>991</v>
      </c>
      <c r="N113" s="1309"/>
    </row>
    <row r="114" spans="2:14">
      <c r="B114" s="1267" t="s">
        <v>782</v>
      </c>
      <c r="C114" s="1284" t="s">
        <v>956</v>
      </c>
      <c r="D114" s="1288">
        <v>100129</v>
      </c>
      <c r="E114" s="1288" t="s">
        <v>1033</v>
      </c>
      <c r="G114" s="1282"/>
      <c r="H114" s="1282"/>
      <c r="I114" s="1282"/>
      <c r="J114" s="1282"/>
      <c r="L114" s="1282"/>
      <c r="M114" s="1282"/>
      <c r="N114" s="1288"/>
    </row>
    <row r="115" spans="2:14">
      <c r="B115" s="1267"/>
      <c r="C115" s="1268"/>
      <c r="D115" s="1289">
        <v>100132</v>
      </c>
      <c r="E115" s="1289" t="s">
        <v>1034</v>
      </c>
      <c r="G115" s="1267"/>
      <c r="H115" s="1267"/>
      <c r="I115" s="1267"/>
      <c r="J115" s="1267"/>
      <c r="L115" s="1267"/>
      <c r="M115" s="1267"/>
      <c r="N115" s="1289"/>
    </row>
    <row r="116" spans="2:14">
      <c r="B116" s="1267"/>
      <c r="C116" s="1268"/>
      <c r="D116" s="1289">
        <v>101330</v>
      </c>
      <c r="E116" s="1289"/>
      <c r="G116" s="1267"/>
      <c r="H116" s="1267"/>
      <c r="I116" s="1267"/>
      <c r="J116" s="1267"/>
      <c r="L116" s="1267"/>
      <c r="M116" s="1267"/>
      <c r="N116" s="1289"/>
    </row>
    <row r="117" spans="2:14">
      <c r="B117" s="1267"/>
      <c r="C117" s="1268" t="s">
        <v>957</v>
      </c>
      <c r="D117" s="1289">
        <v>101216</v>
      </c>
      <c r="E117" s="1289"/>
      <c r="G117" s="1267"/>
      <c r="H117" s="1267"/>
      <c r="I117" s="1267"/>
      <c r="J117" s="1267"/>
      <c r="L117" s="1267"/>
      <c r="M117" s="1267"/>
      <c r="N117" s="1289"/>
    </row>
    <row r="118" spans="2:14">
      <c r="B118" s="1267"/>
      <c r="C118" s="1268"/>
      <c r="D118" s="1289">
        <v>101243</v>
      </c>
      <c r="E118" s="1289"/>
      <c r="G118" s="1267"/>
      <c r="H118" s="1267"/>
      <c r="I118" s="1267"/>
      <c r="J118" s="1267"/>
      <c r="L118" s="1267"/>
      <c r="M118" s="1267"/>
      <c r="N118" s="1289"/>
    </row>
    <row r="119" spans="2:14">
      <c r="B119" s="1267"/>
      <c r="C119" s="1268"/>
      <c r="D119" s="1289">
        <v>101210</v>
      </c>
      <c r="E119" s="1289"/>
      <c r="G119" s="1267"/>
      <c r="H119" s="1267"/>
      <c r="I119" s="1267"/>
      <c r="J119" s="1267"/>
      <c r="L119" s="1267"/>
      <c r="M119" s="1267"/>
      <c r="N119" s="1289"/>
    </row>
    <row r="120" spans="2:14">
      <c r="B120" s="1267"/>
      <c r="C120" s="1268"/>
      <c r="D120" s="1289">
        <v>100126</v>
      </c>
      <c r="E120" s="1289"/>
      <c r="G120" s="1267"/>
      <c r="H120" s="1267"/>
      <c r="I120" s="1267"/>
      <c r="J120" s="1267"/>
      <c r="L120" s="1267"/>
      <c r="M120" s="1267"/>
      <c r="N120" s="1289"/>
    </row>
    <row r="121" spans="2:14">
      <c r="B121" s="1267"/>
      <c r="C121" s="1268"/>
      <c r="D121" s="1289">
        <v>100127</v>
      </c>
      <c r="E121" s="1289"/>
      <c r="G121" s="1267"/>
      <c r="H121" s="1267"/>
      <c r="I121" s="1267"/>
      <c r="J121" s="1267"/>
      <c r="L121" s="1267"/>
      <c r="M121" s="1267"/>
      <c r="N121" s="1289"/>
    </row>
    <row r="122" spans="2:14">
      <c r="B122" s="1267"/>
      <c r="C122" s="1268"/>
      <c r="D122" s="1289">
        <v>100005</v>
      </c>
      <c r="E122" s="1289"/>
      <c r="G122" s="1267"/>
      <c r="H122" s="1267"/>
      <c r="I122" s="1267"/>
      <c r="J122" s="1267"/>
      <c r="L122" s="1267"/>
      <c r="M122" s="1267"/>
      <c r="N122" s="1289"/>
    </row>
    <row r="123" spans="2:14">
      <c r="B123" s="1267"/>
      <c r="C123" s="1268"/>
      <c r="D123" s="1289">
        <v>100128</v>
      </c>
      <c r="E123" s="1289"/>
      <c r="G123" s="1267"/>
      <c r="H123" s="1267"/>
      <c r="I123" s="1267"/>
      <c r="J123" s="1267"/>
      <c r="L123" s="1267"/>
      <c r="M123" s="1267"/>
      <c r="N123" s="1289"/>
    </row>
    <row r="124" spans="2:14">
      <c r="B124" s="1267"/>
      <c r="C124" s="1268"/>
      <c r="D124" s="1289">
        <v>100138</v>
      </c>
      <c r="E124" s="1289"/>
      <c r="G124" s="1267"/>
      <c r="H124" s="1267"/>
      <c r="I124" s="1267"/>
      <c r="J124" s="1267"/>
      <c r="L124" s="1267"/>
      <c r="M124" s="1267"/>
      <c r="N124" s="1289"/>
    </row>
    <row r="125" spans="2:14">
      <c r="B125" s="1267"/>
      <c r="C125" s="1268"/>
      <c r="D125" s="1289">
        <v>100130</v>
      </c>
      <c r="E125" s="1289"/>
      <c r="G125" s="1267"/>
      <c r="H125" s="1267"/>
      <c r="I125" s="1267"/>
      <c r="J125" s="1267"/>
      <c r="L125" s="1267"/>
      <c r="M125" s="1267"/>
      <c r="N125" s="1289"/>
    </row>
    <row r="126" spans="2:14">
      <c r="B126" s="1267"/>
      <c r="C126" s="1268"/>
      <c r="D126" s="1289">
        <v>100572</v>
      </c>
      <c r="E126" s="1289"/>
      <c r="G126" s="1269"/>
      <c r="H126" s="1269"/>
      <c r="I126" s="1269"/>
      <c r="J126" s="1269"/>
      <c r="L126" s="1269"/>
      <c r="M126" s="1269"/>
      <c r="N126" s="1290"/>
    </row>
    <row r="127" spans="2:14">
      <c r="B127" s="1282" t="s">
        <v>45</v>
      </c>
      <c r="C127" s="1282" t="s">
        <v>968</v>
      </c>
      <c r="D127" s="1288">
        <v>101290</v>
      </c>
      <c r="E127" s="1288"/>
      <c r="G127" s="1282" t="s">
        <v>45</v>
      </c>
      <c r="H127" s="1278" t="s">
        <v>968</v>
      </c>
      <c r="I127" s="1288">
        <v>101290</v>
      </c>
      <c r="J127" s="1288"/>
      <c r="L127" s="1282" t="s">
        <v>45</v>
      </c>
      <c r="M127" s="1293"/>
      <c r="N127" s="1307"/>
    </row>
    <row r="128" spans="2:14">
      <c r="B128" s="1269"/>
      <c r="C128" s="1269"/>
      <c r="D128" s="1290">
        <v>100252</v>
      </c>
      <c r="E128" s="1290" t="s">
        <v>928</v>
      </c>
      <c r="G128" s="1269"/>
      <c r="H128" s="1276"/>
      <c r="I128" s="1290">
        <v>100252</v>
      </c>
      <c r="J128" s="1290" t="s">
        <v>928</v>
      </c>
      <c r="L128" s="1269"/>
      <c r="M128" s="1280" t="s">
        <v>1032</v>
      </c>
      <c r="N128" s="1290" t="s">
        <v>928</v>
      </c>
    </row>
    <row r="129" spans="2:14">
      <c r="B129" s="1282" t="s">
        <v>940</v>
      </c>
      <c r="C129" s="1284" t="s">
        <v>958</v>
      </c>
      <c r="D129" s="1288">
        <v>100246</v>
      </c>
      <c r="E129" s="1288"/>
      <c r="G129" s="1282"/>
      <c r="H129" s="1282"/>
      <c r="I129" s="1282"/>
      <c r="J129" s="1282"/>
      <c r="L129" s="1282" t="s">
        <v>940</v>
      </c>
      <c r="M129" s="1301"/>
      <c r="N129" s="1310"/>
    </row>
    <row r="130" spans="2:14">
      <c r="B130" s="1267"/>
      <c r="C130" s="1268"/>
      <c r="D130" s="1289">
        <v>101289</v>
      </c>
      <c r="E130" s="1289"/>
      <c r="G130" s="1267"/>
      <c r="H130" s="1267"/>
      <c r="I130" s="1267"/>
      <c r="J130" s="1267"/>
      <c r="L130" s="1267"/>
      <c r="M130" s="1302"/>
      <c r="N130" s="1311"/>
    </row>
    <row r="131" spans="2:14">
      <c r="B131" s="1267"/>
      <c r="C131" s="1268"/>
      <c r="D131" s="1289">
        <v>101329</v>
      </c>
      <c r="E131" s="1289"/>
      <c r="G131" s="1267"/>
      <c r="H131" s="1267"/>
      <c r="I131" s="1267"/>
      <c r="J131" s="1267"/>
      <c r="L131" s="1267"/>
      <c r="M131" s="1302"/>
      <c r="N131" s="1311"/>
    </row>
    <row r="132" spans="2:14">
      <c r="B132" s="1267"/>
      <c r="C132" s="1268"/>
      <c r="D132" s="1289">
        <v>100273</v>
      </c>
      <c r="E132" s="1289"/>
      <c r="G132" s="1267"/>
      <c r="H132" s="1267"/>
      <c r="I132" s="1267"/>
      <c r="J132" s="1267"/>
      <c r="L132" s="1267"/>
      <c r="M132" s="1302"/>
      <c r="N132" s="1311"/>
    </row>
    <row r="133" spans="2:14">
      <c r="B133" s="1267"/>
      <c r="C133" s="1268"/>
      <c r="D133" s="1289">
        <v>100749</v>
      </c>
      <c r="E133" s="1289" t="s">
        <v>926</v>
      </c>
      <c r="G133" s="1267"/>
      <c r="H133" s="1267"/>
      <c r="I133" s="1267"/>
      <c r="J133" s="1267"/>
      <c r="L133" s="1267"/>
      <c r="M133" s="1302" t="s">
        <v>1028</v>
      </c>
      <c r="N133" s="1311" t="s">
        <v>926</v>
      </c>
    </row>
    <row r="134" spans="2:14">
      <c r="B134" s="1267"/>
      <c r="C134" s="1268"/>
      <c r="D134" s="1289">
        <v>100750</v>
      </c>
      <c r="E134" s="1289"/>
      <c r="G134" s="1267"/>
      <c r="H134" s="1267"/>
      <c r="I134" s="1267"/>
      <c r="J134" s="1267"/>
      <c r="L134" s="1267"/>
      <c r="M134" s="1302"/>
      <c r="N134" s="1311"/>
    </row>
    <row r="135" spans="2:14">
      <c r="B135" s="1267"/>
      <c r="C135" s="1268"/>
      <c r="D135" s="1289">
        <v>100255</v>
      </c>
      <c r="E135" s="1289"/>
      <c r="G135" s="1267"/>
      <c r="H135" s="1267"/>
      <c r="I135" s="1267"/>
      <c r="J135" s="1267"/>
      <c r="L135" s="1267"/>
      <c r="M135" s="1302"/>
      <c r="N135" s="1311"/>
    </row>
    <row r="136" spans="2:14">
      <c r="B136" s="1269"/>
      <c r="C136" s="1270"/>
      <c r="D136" s="1290">
        <v>101291</v>
      </c>
      <c r="E136" s="1290"/>
      <c r="G136" s="1269"/>
      <c r="H136" s="1269"/>
      <c r="I136" s="1269"/>
      <c r="J136" s="1269"/>
      <c r="L136" s="1269"/>
      <c r="M136" s="1303"/>
      <c r="N136" s="1312"/>
    </row>
    <row r="137" spans="2:14">
      <c r="B137" s="1282" t="s">
        <v>788</v>
      </c>
      <c r="C137" s="1284" t="s">
        <v>962</v>
      </c>
      <c r="D137" s="1288">
        <v>101320</v>
      </c>
      <c r="E137" s="1288"/>
      <c r="G137" s="1282"/>
      <c r="H137" s="1301"/>
      <c r="I137" s="1301"/>
      <c r="J137" s="1301"/>
      <c r="L137" s="1282"/>
      <c r="M137" s="1301"/>
      <c r="N137" s="1310"/>
    </row>
    <row r="138" spans="2:14">
      <c r="B138" s="1267"/>
      <c r="C138" s="1268"/>
      <c r="D138" s="1289">
        <v>100495</v>
      </c>
      <c r="E138" s="1289"/>
      <c r="G138" s="1267"/>
      <c r="H138" s="1267"/>
      <c r="I138" s="1267"/>
      <c r="J138" s="1267"/>
      <c r="L138" s="1267"/>
      <c r="M138" s="1267"/>
      <c r="N138" s="1289"/>
    </row>
    <row r="139" spans="2:14">
      <c r="B139" s="1267"/>
      <c r="C139" s="1268"/>
      <c r="D139" s="1289">
        <v>100249</v>
      </c>
      <c r="E139" s="1289" t="s">
        <v>931</v>
      </c>
      <c r="G139" s="1267"/>
      <c r="H139" s="1267"/>
      <c r="I139" s="1267"/>
      <c r="J139" s="1267"/>
      <c r="L139" s="1267"/>
      <c r="M139" s="1267"/>
      <c r="N139" s="1289"/>
    </row>
    <row r="140" spans="2:14">
      <c r="B140" s="1269"/>
      <c r="C140" s="1270"/>
      <c r="D140" s="1290">
        <v>100254</v>
      </c>
      <c r="E140" s="1290"/>
      <c r="G140" s="1269"/>
      <c r="H140" s="1269"/>
      <c r="I140" s="1269"/>
      <c r="J140" s="1269"/>
      <c r="L140" s="1269"/>
      <c r="M140" s="1269"/>
      <c r="N140" s="1290"/>
    </row>
    <row r="141" spans="2:14">
      <c r="B141" s="1267" t="s">
        <v>959</v>
      </c>
      <c r="C141" s="1268" t="s">
        <v>960</v>
      </c>
      <c r="D141" s="1288">
        <v>100250</v>
      </c>
      <c r="E141" s="1297" t="s">
        <v>925</v>
      </c>
      <c r="G141" s="1282" t="s">
        <v>821</v>
      </c>
      <c r="H141" s="1278" t="s">
        <v>960</v>
      </c>
      <c r="I141" s="1288">
        <v>100250</v>
      </c>
      <c r="J141" s="1297" t="s">
        <v>925</v>
      </c>
      <c r="L141" s="1282" t="s">
        <v>821</v>
      </c>
      <c r="M141" s="1293" t="s">
        <v>1030</v>
      </c>
      <c r="N141" s="1307" t="s">
        <v>925</v>
      </c>
    </row>
    <row r="142" spans="2:14">
      <c r="B142" s="1267"/>
      <c r="C142" s="1268"/>
      <c r="D142" s="1289"/>
      <c r="E142" s="1289"/>
      <c r="G142" s="1267"/>
      <c r="H142" s="1277" t="s">
        <v>967</v>
      </c>
      <c r="I142" s="1289">
        <v>100277</v>
      </c>
      <c r="J142" s="1289"/>
      <c r="L142" s="1267"/>
      <c r="M142" s="1279" t="s">
        <v>1031</v>
      </c>
      <c r="N142" s="1305"/>
    </row>
    <row r="143" spans="2:14">
      <c r="B143" s="1269"/>
      <c r="C143" s="1270" t="s">
        <v>961</v>
      </c>
      <c r="D143" s="1290">
        <v>100251</v>
      </c>
      <c r="E143" s="1290"/>
      <c r="G143" s="1269"/>
      <c r="H143" s="1276" t="s">
        <v>961</v>
      </c>
      <c r="I143" s="1290">
        <v>100251</v>
      </c>
      <c r="J143" s="1290"/>
      <c r="L143" s="1269"/>
      <c r="M143" s="1280" t="s">
        <v>1029</v>
      </c>
      <c r="N143" s="1306"/>
    </row>
    <row r="144" spans="2:14">
      <c r="B144" s="1282"/>
      <c r="C144" s="1282"/>
      <c r="D144" s="1282"/>
      <c r="E144" s="1282"/>
      <c r="G144" s="1282" t="s">
        <v>149</v>
      </c>
      <c r="H144" s="1278" t="s">
        <v>969</v>
      </c>
      <c r="I144" s="1288">
        <v>101334</v>
      </c>
      <c r="J144" s="1288"/>
      <c r="L144" s="1282"/>
      <c r="M144" s="1282"/>
      <c r="N144" s="1288"/>
    </row>
    <row r="145" spans="2:14">
      <c r="B145" s="1267"/>
      <c r="C145" s="1267"/>
      <c r="D145" s="1267"/>
      <c r="E145" s="1267"/>
      <c r="G145" s="1267"/>
      <c r="H145" s="1277"/>
      <c r="I145" s="1289">
        <v>101336</v>
      </c>
      <c r="J145" s="1289"/>
      <c r="L145" s="1267"/>
      <c r="M145" s="1267"/>
      <c r="N145" s="1289"/>
    </row>
    <row r="146" spans="2:14">
      <c r="B146" s="1267"/>
      <c r="C146" s="1267"/>
      <c r="D146" s="1267"/>
      <c r="E146" s="1267"/>
      <c r="G146" s="1267"/>
      <c r="H146" s="1277"/>
      <c r="I146" s="1289">
        <v>100748</v>
      </c>
      <c r="J146" s="1289"/>
      <c r="L146" s="1267"/>
      <c r="M146" s="1267"/>
      <c r="N146" s="1289"/>
    </row>
    <row r="147" spans="2:14">
      <c r="B147" s="1267"/>
      <c r="C147" s="1267"/>
      <c r="D147" s="1267"/>
      <c r="E147" s="1267"/>
      <c r="G147" s="1267"/>
      <c r="H147" s="1277"/>
      <c r="I147" s="1289">
        <v>101339</v>
      </c>
      <c r="J147" s="1289"/>
      <c r="L147" s="1267"/>
      <c r="M147" s="1267"/>
      <c r="N147" s="1289"/>
    </row>
    <row r="148" spans="2:14">
      <c r="B148" s="1267"/>
      <c r="C148" s="1267"/>
      <c r="D148" s="1267"/>
      <c r="E148" s="1267"/>
      <c r="G148" s="1267"/>
      <c r="H148" s="1277"/>
      <c r="I148" s="1289">
        <v>101338</v>
      </c>
      <c r="J148" s="1289"/>
      <c r="L148" s="1267"/>
      <c r="M148" s="1267"/>
      <c r="N148" s="1289"/>
    </row>
    <row r="149" spans="2:14">
      <c r="B149" s="1267"/>
      <c r="C149" s="1267"/>
      <c r="D149" s="1267"/>
      <c r="E149" s="1267"/>
      <c r="G149" s="1267"/>
      <c r="H149" s="1277"/>
      <c r="I149" s="1289">
        <v>101337</v>
      </c>
      <c r="J149" s="1289"/>
      <c r="L149" s="1267"/>
      <c r="M149" s="1267"/>
      <c r="N149" s="1289"/>
    </row>
    <row r="150" spans="2:14">
      <c r="B150" s="1267"/>
      <c r="C150" s="1267"/>
      <c r="D150" s="1267"/>
      <c r="E150" s="1267"/>
      <c r="G150" s="1267"/>
      <c r="H150" s="1277"/>
      <c r="I150" s="1289">
        <v>101331</v>
      </c>
      <c r="J150" s="1289"/>
      <c r="L150" s="1267"/>
      <c r="M150" s="1267"/>
      <c r="N150" s="1289"/>
    </row>
    <row r="151" spans="2:14">
      <c r="B151" s="1267"/>
      <c r="C151" s="1267"/>
      <c r="D151" s="1267"/>
      <c r="E151" s="1267"/>
      <c r="G151" s="1267"/>
      <c r="H151" s="1277"/>
      <c r="I151" s="1289">
        <v>101309</v>
      </c>
      <c r="J151" s="1289"/>
      <c r="L151" s="1267"/>
      <c r="M151" s="1267"/>
      <c r="N151" s="1289"/>
    </row>
    <row r="152" spans="2:14">
      <c r="B152" s="1267"/>
      <c r="C152" s="1267"/>
      <c r="D152" s="1267"/>
      <c r="E152" s="1267"/>
      <c r="G152" s="1267"/>
      <c r="H152" s="1277"/>
      <c r="I152" s="1289">
        <v>101327</v>
      </c>
      <c r="J152" s="1289"/>
      <c r="L152" s="1267"/>
      <c r="M152" s="1267"/>
      <c r="N152" s="1289"/>
    </row>
    <row r="153" spans="2:14">
      <c r="B153" s="1267"/>
      <c r="C153" s="1267"/>
      <c r="D153" s="1267"/>
      <c r="E153" s="1267"/>
      <c r="G153" s="1267"/>
      <c r="H153" s="1277"/>
      <c r="I153" s="1289">
        <v>100261</v>
      </c>
      <c r="J153" s="1289"/>
      <c r="L153" s="1267"/>
      <c r="M153" s="1267"/>
      <c r="N153" s="1289"/>
    </row>
    <row r="154" spans="2:14">
      <c r="B154" s="1267"/>
      <c r="C154" s="1267"/>
      <c r="D154" s="1267"/>
      <c r="E154" s="1267"/>
      <c r="G154" s="1267"/>
      <c r="H154" s="1277"/>
      <c r="I154" s="1289">
        <v>101324</v>
      </c>
      <c r="J154" s="1289"/>
      <c r="L154" s="1267"/>
      <c r="M154" s="1267"/>
      <c r="N154" s="1289"/>
    </row>
    <row r="155" spans="2:14">
      <c r="B155" s="1267"/>
      <c r="C155" s="1267"/>
      <c r="D155" s="1267"/>
      <c r="E155" s="1267"/>
      <c r="G155" s="1267"/>
      <c r="H155" s="1277"/>
      <c r="I155" s="1289">
        <v>101325</v>
      </c>
      <c r="J155" s="1289"/>
      <c r="L155" s="1267"/>
      <c r="M155" s="1267"/>
      <c r="N155" s="1289"/>
    </row>
    <row r="156" spans="2:14">
      <c r="B156" s="1267"/>
      <c r="C156" s="1267"/>
      <c r="D156" s="1267"/>
      <c r="E156" s="1267"/>
      <c r="G156" s="1267"/>
      <c r="H156" s="1277"/>
      <c r="I156" s="1289">
        <v>100131</v>
      </c>
      <c r="J156" s="1289"/>
      <c r="L156" s="1267"/>
      <c r="M156" s="1267"/>
      <c r="N156" s="1289"/>
    </row>
    <row r="157" spans="2:14">
      <c r="B157" s="1267"/>
      <c r="C157" s="1267"/>
      <c r="D157" s="1267"/>
      <c r="E157" s="1267"/>
      <c r="G157" s="1267"/>
      <c r="H157" s="1277" t="s">
        <v>956</v>
      </c>
      <c r="I157" s="1289">
        <v>100129</v>
      </c>
      <c r="J157" s="1289" t="s">
        <v>1033</v>
      </c>
      <c r="L157" s="1267"/>
      <c r="M157" s="1267"/>
      <c r="N157" s="1289"/>
    </row>
    <row r="158" spans="2:14">
      <c r="B158" s="1267"/>
      <c r="C158" s="1267"/>
      <c r="D158" s="1267"/>
      <c r="E158" s="1267"/>
      <c r="G158" s="1267"/>
      <c r="H158" s="1277"/>
      <c r="I158" s="1289">
        <v>100132</v>
      </c>
      <c r="J158" s="1289" t="s">
        <v>1034</v>
      </c>
      <c r="L158" s="1267"/>
      <c r="M158" s="1267"/>
      <c r="N158" s="1289"/>
    </row>
    <row r="159" spans="2:14">
      <c r="B159" s="1269"/>
      <c r="C159" s="1269"/>
      <c r="D159" s="1269"/>
      <c r="E159" s="1269"/>
      <c r="G159" s="1269"/>
      <c r="H159" s="1276"/>
      <c r="I159" s="1290">
        <v>101330</v>
      </c>
      <c r="J159" s="1290"/>
      <c r="L159" s="1269"/>
      <c r="M159" s="1269"/>
      <c r="N159" s="1290"/>
    </row>
    <row r="160" spans="2:14">
      <c r="B160" s="1282"/>
      <c r="C160" s="1282"/>
      <c r="D160" s="1282"/>
      <c r="E160" s="1282"/>
      <c r="G160" s="1282" t="s">
        <v>965</v>
      </c>
      <c r="H160" s="1278" t="s">
        <v>952</v>
      </c>
      <c r="I160" s="1288">
        <v>100270</v>
      </c>
      <c r="J160" s="1288"/>
      <c r="L160" s="1282"/>
      <c r="M160" s="1282"/>
      <c r="N160" s="1288"/>
    </row>
    <row r="161" spans="2:14">
      <c r="B161" s="1267"/>
      <c r="C161" s="1267"/>
      <c r="D161" s="1267"/>
      <c r="E161" s="1267"/>
      <c r="G161" s="1267"/>
      <c r="H161" s="1277" t="s">
        <v>970</v>
      </c>
      <c r="I161" s="1289">
        <v>100260</v>
      </c>
      <c r="J161" s="1289"/>
      <c r="L161" s="1267"/>
      <c r="M161" s="1267"/>
      <c r="N161" s="1289"/>
    </row>
    <row r="162" spans="2:14">
      <c r="B162" s="1267"/>
      <c r="C162" s="1267"/>
      <c r="D162" s="1267"/>
      <c r="E162" s="1267"/>
      <c r="G162" s="1267"/>
      <c r="H162" s="1277"/>
      <c r="I162" s="1289">
        <v>100257</v>
      </c>
      <c r="J162" s="1289"/>
      <c r="L162" s="1267"/>
      <c r="M162" s="1267"/>
      <c r="N162" s="1289"/>
    </row>
    <row r="163" spans="2:14">
      <c r="B163" s="1267"/>
      <c r="C163" s="1267"/>
      <c r="D163" s="1267"/>
      <c r="E163" s="1267"/>
      <c r="G163" s="1267"/>
      <c r="H163" s="1277" t="s">
        <v>953</v>
      </c>
      <c r="I163" s="1289">
        <v>100265</v>
      </c>
      <c r="J163" s="1289"/>
      <c r="L163" s="1267"/>
      <c r="M163" s="1267"/>
      <c r="N163" s="1289"/>
    </row>
    <row r="164" spans="2:14">
      <c r="B164" s="1267"/>
      <c r="C164" s="1267"/>
      <c r="D164" s="1267"/>
      <c r="E164" s="1267"/>
      <c r="G164" s="1267"/>
      <c r="H164" s="1277"/>
      <c r="I164" s="1289">
        <v>101382</v>
      </c>
      <c r="J164" s="1289"/>
      <c r="L164" s="1267"/>
      <c r="M164" s="1267"/>
      <c r="N164" s="1289"/>
    </row>
    <row r="165" spans="2:14">
      <c r="B165" s="1267"/>
      <c r="C165" s="1267"/>
      <c r="D165" s="1267"/>
      <c r="E165" s="1267"/>
      <c r="G165" s="1267"/>
      <c r="H165" s="1277"/>
      <c r="I165" s="1289">
        <v>100912</v>
      </c>
      <c r="J165" s="1289"/>
      <c r="L165" s="1267"/>
      <c r="M165" s="1267"/>
      <c r="N165" s="1289"/>
    </row>
    <row r="166" spans="2:14">
      <c r="B166" s="1267"/>
      <c r="C166" s="1267"/>
      <c r="D166" s="1267"/>
      <c r="E166" s="1267"/>
      <c r="G166" s="1267"/>
      <c r="H166" s="1277"/>
      <c r="I166" s="1289">
        <v>100272</v>
      </c>
      <c r="J166" s="1289"/>
      <c r="L166" s="1267"/>
      <c r="M166" s="1267"/>
      <c r="N166" s="1289"/>
    </row>
    <row r="167" spans="2:14">
      <c r="B167" s="1267"/>
      <c r="C167" s="1267"/>
      <c r="D167" s="1267"/>
      <c r="E167" s="1267"/>
      <c r="G167" s="1267"/>
      <c r="H167" s="1277" t="s">
        <v>958</v>
      </c>
      <c r="I167" s="1289">
        <v>100246</v>
      </c>
      <c r="J167" s="1289"/>
      <c r="L167" s="1267"/>
      <c r="M167" s="1267"/>
      <c r="N167" s="1289"/>
    </row>
    <row r="168" spans="2:14">
      <c r="B168" s="1267"/>
      <c r="C168" s="1267"/>
      <c r="D168" s="1267"/>
      <c r="E168" s="1267"/>
      <c r="G168" s="1267"/>
      <c r="H168" s="1277"/>
      <c r="I168" s="1289">
        <v>101289</v>
      </c>
      <c r="J168" s="1289"/>
      <c r="L168" s="1267"/>
      <c r="M168" s="1267"/>
      <c r="N168" s="1289"/>
    </row>
    <row r="169" spans="2:14">
      <c r="B169" s="1267"/>
      <c r="C169" s="1267"/>
      <c r="D169" s="1267"/>
      <c r="E169" s="1267"/>
      <c r="G169" s="1267"/>
      <c r="H169" s="1277"/>
      <c r="I169" s="1289">
        <v>101329</v>
      </c>
      <c r="J169" s="1289"/>
      <c r="L169" s="1267"/>
      <c r="M169" s="1267"/>
      <c r="N169" s="1289"/>
    </row>
    <row r="170" spans="2:14">
      <c r="B170" s="1267"/>
      <c r="C170" s="1267"/>
      <c r="D170" s="1267"/>
      <c r="E170" s="1267"/>
      <c r="G170" s="1267"/>
      <c r="H170" s="1277"/>
      <c r="I170" s="1289">
        <v>100273</v>
      </c>
      <c r="J170" s="1289"/>
      <c r="L170" s="1267"/>
      <c r="M170" s="1267"/>
      <c r="N170" s="1289"/>
    </row>
    <row r="171" spans="2:14">
      <c r="B171" s="1267"/>
      <c r="C171" s="1267"/>
      <c r="D171" s="1267"/>
      <c r="E171" s="1267"/>
      <c r="G171" s="1267"/>
      <c r="H171" s="1277"/>
      <c r="I171" s="1289">
        <v>100749</v>
      </c>
      <c r="J171" s="1289" t="s">
        <v>926</v>
      </c>
      <c r="L171" s="1267"/>
      <c r="M171" s="1267"/>
      <c r="N171" s="1289"/>
    </row>
    <row r="172" spans="2:14">
      <c r="B172" s="1267"/>
      <c r="C172" s="1267"/>
      <c r="D172" s="1267"/>
      <c r="E172" s="1267"/>
      <c r="G172" s="1267"/>
      <c r="H172" s="1277"/>
      <c r="I172" s="1289">
        <v>100750</v>
      </c>
      <c r="J172" s="1289"/>
      <c r="L172" s="1267"/>
      <c r="M172" s="1267"/>
      <c r="N172" s="1289"/>
    </row>
    <row r="173" spans="2:14">
      <c r="B173" s="1267"/>
      <c r="C173" s="1267"/>
      <c r="D173" s="1267"/>
      <c r="E173" s="1267"/>
      <c r="G173" s="1267"/>
      <c r="H173" s="1277"/>
      <c r="I173" s="1289">
        <v>100255</v>
      </c>
      <c r="J173" s="1289"/>
      <c r="L173" s="1267"/>
      <c r="M173" s="1267"/>
      <c r="N173" s="1289"/>
    </row>
    <row r="174" spans="2:14">
      <c r="B174" s="1267"/>
      <c r="C174" s="1267"/>
      <c r="D174" s="1267"/>
      <c r="E174" s="1267"/>
      <c r="G174" s="1267"/>
      <c r="H174" s="1277"/>
      <c r="I174" s="1289">
        <v>101291</v>
      </c>
      <c r="J174" s="1289"/>
      <c r="L174" s="1267"/>
      <c r="M174" s="1267"/>
      <c r="N174" s="1289"/>
    </row>
    <row r="175" spans="2:14">
      <c r="B175" s="1267"/>
      <c r="C175" s="1267"/>
      <c r="D175" s="1267"/>
      <c r="E175" s="1267"/>
      <c r="G175" s="1267"/>
      <c r="H175" s="1277" t="s">
        <v>971</v>
      </c>
      <c r="I175" s="1289">
        <v>101511</v>
      </c>
      <c r="J175" s="1289"/>
      <c r="L175" s="1267"/>
      <c r="M175" s="1267"/>
      <c r="N175" s="1289"/>
    </row>
    <row r="176" spans="2:14">
      <c r="B176" s="1267"/>
      <c r="C176" s="1267"/>
      <c r="D176" s="1267"/>
      <c r="E176" s="1267"/>
      <c r="G176" s="1267"/>
      <c r="H176" s="1277"/>
      <c r="I176" s="1289">
        <v>100036</v>
      </c>
      <c r="J176" s="1289"/>
      <c r="L176" s="1267"/>
      <c r="M176" s="1267"/>
      <c r="N176" s="1289"/>
    </row>
    <row r="177" spans="2:14">
      <c r="B177" s="1267"/>
      <c r="C177" s="1267"/>
      <c r="D177" s="1267"/>
      <c r="E177" s="1267"/>
      <c r="G177" s="1267"/>
      <c r="H177" s="1277"/>
      <c r="I177" s="1289">
        <v>100037</v>
      </c>
      <c r="J177" s="1289"/>
      <c r="L177" s="1267"/>
      <c r="M177" s="1267"/>
      <c r="N177" s="1289"/>
    </row>
    <row r="178" spans="2:14">
      <c r="B178" s="1267"/>
      <c r="C178" s="1267"/>
      <c r="D178" s="1267"/>
      <c r="E178" s="1267"/>
      <c r="G178" s="1267"/>
      <c r="H178" s="1277" t="s">
        <v>972</v>
      </c>
      <c r="I178" s="1289">
        <v>101332</v>
      </c>
      <c r="J178" s="1289"/>
      <c r="L178" s="1267"/>
      <c r="M178" s="1267"/>
      <c r="N178" s="1289"/>
    </row>
    <row r="179" spans="2:14">
      <c r="B179" s="1267"/>
      <c r="C179" s="1267"/>
      <c r="D179" s="1267"/>
      <c r="E179" s="1267"/>
      <c r="G179" s="1267"/>
      <c r="H179" s="1277"/>
      <c r="I179" s="1289">
        <v>101317</v>
      </c>
      <c r="J179" s="1289"/>
      <c r="L179" s="1267"/>
      <c r="M179" s="1267"/>
      <c r="N179" s="1289"/>
    </row>
    <row r="180" spans="2:14">
      <c r="B180" s="1267"/>
      <c r="C180" s="1267"/>
      <c r="D180" s="1267"/>
      <c r="E180" s="1267"/>
      <c r="G180" s="1267"/>
      <c r="H180" s="1277"/>
      <c r="I180" s="1289">
        <v>101335</v>
      </c>
      <c r="J180" s="1289"/>
      <c r="L180" s="1267"/>
      <c r="M180" s="1267"/>
      <c r="N180" s="1289"/>
    </row>
    <row r="181" spans="2:14">
      <c r="B181" s="1267"/>
      <c r="C181" s="1267"/>
      <c r="D181" s="1267"/>
      <c r="E181" s="1267"/>
      <c r="G181" s="1267"/>
      <c r="H181" s="1277"/>
      <c r="I181" s="1289">
        <v>100248</v>
      </c>
      <c r="J181" s="1289"/>
      <c r="L181" s="1267"/>
      <c r="M181" s="1267"/>
      <c r="N181" s="1289"/>
    </row>
    <row r="182" spans="2:14">
      <c r="B182" s="1267"/>
      <c r="C182" s="1267"/>
      <c r="D182" s="1267"/>
      <c r="E182" s="1267"/>
      <c r="G182" s="1267"/>
      <c r="H182" s="1277" t="s">
        <v>973</v>
      </c>
      <c r="I182" s="1289">
        <v>100233</v>
      </c>
      <c r="J182" s="1289"/>
      <c r="L182" s="1267"/>
      <c r="M182" s="1267"/>
      <c r="N182" s="1289"/>
    </row>
    <row r="183" spans="2:14">
      <c r="B183" s="1267"/>
      <c r="C183" s="1267"/>
      <c r="D183" s="1267"/>
      <c r="E183" s="1267"/>
      <c r="G183" s="1267"/>
      <c r="H183" s="1277"/>
      <c r="I183" s="1289">
        <v>100234</v>
      </c>
      <c r="J183" s="1289"/>
      <c r="L183" s="1267"/>
      <c r="M183" s="1267"/>
      <c r="N183" s="1289"/>
    </row>
    <row r="184" spans="2:14">
      <c r="B184" s="1267"/>
      <c r="C184" s="1267"/>
      <c r="D184" s="1267"/>
      <c r="E184" s="1267"/>
      <c r="G184" s="1267"/>
      <c r="H184" s="1277"/>
      <c r="I184" s="1289">
        <v>100235</v>
      </c>
      <c r="J184" s="1289"/>
      <c r="L184" s="1267"/>
      <c r="M184" s="1267"/>
      <c r="N184" s="1289"/>
    </row>
    <row r="185" spans="2:14">
      <c r="B185" s="1267"/>
      <c r="C185" s="1267"/>
      <c r="D185" s="1267"/>
      <c r="E185" s="1267"/>
      <c r="G185" s="1267"/>
      <c r="H185" s="1277"/>
      <c r="I185" s="1289">
        <v>100739</v>
      </c>
      <c r="J185" s="1289"/>
      <c r="L185" s="1267"/>
      <c r="M185" s="1267"/>
      <c r="N185" s="1289"/>
    </row>
    <row r="186" spans="2:14">
      <c r="B186" s="1267"/>
      <c r="C186" s="1267"/>
      <c r="D186" s="1267"/>
      <c r="E186" s="1267"/>
      <c r="G186" s="1267"/>
      <c r="H186" s="1277"/>
      <c r="I186" s="1289">
        <v>100236</v>
      </c>
      <c r="J186" s="1289"/>
      <c r="L186" s="1267"/>
      <c r="M186" s="1267"/>
      <c r="N186" s="1289"/>
    </row>
    <row r="187" spans="2:14">
      <c r="B187" s="1267"/>
      <c r="C187" s="1267"/>
      <c r="D187" s="1267"/>
      <c r="E187" s="1267"/>
      <c r="G187" s="1267"/>
      <c r="H187" s="1277"/>
      <c r="I187" s="1289">
        <v>100241</v>
      </c>
      <c r="J187" s="1289"/>
      <c r="L187" s="1267"/>
      <c r="M187" s="1267"/>
      <c r="N187" s="1289"/>
    </row>
    <row r="188" spans="2:14">
      <c r="B188" s="1267"/>
      <c r="C188" s="1267"/>
      <c r="D188" s="1267"/>
      <c r="E188" s="1267"/>
      <c r="G188" s="1267"/>
      <c r="H188" s="1277"/>
      <c r="I188" s="1289">
        <v>100242</v>
      </c>
      <c r="J188" s="1289"/>
      <c r="L188" s="1267"/>
      <c r="M188" s="1267"/>
      <c r="N188" s="1289"/>
    </row>
    <row r="189" spans="2:14">
      <c r="B189" s="1267"/>
      <c r="C189" s="1267"/>
      <c r="D189" s="1267"/>
      <c r="E189" s="1267"/>
      <c r="G189" s="1267"/>
      <c r="H189" s="1277"/>
      <c r="I189" s="1289">
        <v>100237</v>
      </c>
      <c r="J189" s="1289"/>
      <c r="L189" s="1267"/>
      <c r="M189" s="1267"/>
      <c r="N189" s="1289"/>
    </row>
    <row r="190" spans="2:14">
      <c r="B190" s="1267"/>
      <c r="C190" s="1267"/>
      <c r="D190" s="1267"/>
      <c r="E190" s="1267"/>
      <c r="G190" s="1267"/>
      <c r="H190" s="1277"/>
      <c r="I190" s="1289">
        <v>101340</v>
      </c>
      <c r="J190" s="1289"/>
      <c r="L190" s="1267"/>
      <c r="M190" s="1267"/>
      <c r="N190" s="1289"/>
    </row>
    <row r="191" spans="2:14">
      <c r="B191" s="1267"/>
      <c r="C191" s="1267"/>
      <c r="D191" s="1267"/>
      <c r="E191" s="1267"/>
      <c r="G191" s="1267"/>
      <c r="H191" s="1277"/>
      <c r="I191" s="1289">
        <v>101241</v>
      </c>
      <c r="J191" s="1289"/>
      <c r="L191" s="1267"/>
      <c r="M191" s="1267"/>
      <c r="N191" s="1289"/>
    </row>
    <row r="192" spans="2:14">
      <c r="B192" s="1267"/>
      <c r="C192" s="1267"/>
      <c r="D192" s="1267"/>
      <c r="E192" s="1267"/>
      <c r="G192" s="1267"/>
      <c r="H192" s="1277"/>
      <c r="I192" s="1289">
        <v>100243</v>
      </c>
      <c r="J192" s="1289"/>
      <c r="L192" s="1267"/>
      <c r="M192" s="1267"/>
      <c r="N192" s="1289"/>
    </row>
    <row r="193" spans="2:14">
      <c r="B193" s="1267"/>
      <c r="C193" s="1267"/>
      <c r="D193" s="1267"/>
      <c r="E193" s="1267"/>
      <c r="G193" s="1267"/>
      <c r="H193" s="1277"/>
      <c r="I193" s="1289">
        <v>100253</v>
      </c>
      <c r="J193" s="1289"/>
      <c r="L193" s="1267"/>
      <c r="M193" s="1267"/>
      <c r="N193" s="1289"/>
    </row>
    <row r="194" spans="2:14">
      <c r="B194" s="1267"/>
      <c r="C194" s="1267"/>
      <c r="D194" s="1267"/>
      <c r="E194" s="1267"/>
      <c r="G194" s="1267"/>
      <c r="H194" s="1277"/>
      <c r="I194" s="1289">
        <v>100239</v>
      </c>
      <c r="J194" s="1289"/>
      <c r="L194" s="1267"/>
      <c r="M194" s="1267"/>
      <c r="N194" s="1289"/>
    </row>
    <row r="195" spans="2:14">
      <c r="B195" s="1267"/>
      <c r="C195" s="1267"/>
      <c r="D195" s="1267"/>
      <c r="E195" s="1267"/>
      <c r="G195" s="1267"/>
      <c r="H195" s="1277"/>
      <c r="I195" s="1289">
        <v>101375</v>
      </c>
      <c r="J195" s="1289"/>
      <c r="L195" s="1267"/>
      <c r="M195" s="1267"/>
      <c r="N195" s="1289"/>
    </row>
    <row r="196" spans="2:14">
      <c r="B196" s="1267"/>
      <c r="C196" s="1267"/>
      <c r="D196" s="1267"/>
      <c r="E196" s="1267"/>
      <c r="G196" s="1267"/>
      <c r="H196" s="1277" t="s">
        <v>962</v>
      </c>
      <c r="I196" s="1289">
        <v>101320</v>
      </c>
      <c r="J196" s="1289"/>
      <c r="L196" s="1267"/>
      <c r="M196" s="1267"/>
      <c r="N196" s="1289"/>
    </row>
    <row r="197" spans="2:14">
      <c r="B197" s="1267"/>
      <c r="C197" s="1267"/>
      <c r="D197" s="1267"/>
      <c r="E197" s="1267"/>
      <c r="G197" s="1267"/>
      <c r="H197" s="1277"/>
      <c r="I197" s="1289">
        <v>100495</v>
      </c>
      <c r="J197" s="1289"/>
      <c r="L197" s="1267"/>
      <c r="M197" s="1267"/>
      <c r="N197" s="1289"/>
    </row>
    <row r="198" spans="2:14">
      <c r="B198" s="1267"/>
      <c r="C198" s="1267"/>
      <c r="D198" s="1267"/>
      <c r="E198" s="1267"/>
      <c r="G198" s="1267"/>
      <c r="H198" s="1277"/>
      <c r="I198" s="1289">
        <v>100249</v>
      </c>
      <c r="J198" s="1289" t="s">
        <v>931</v>
      </c>
      <c r="L198" s="1267"/>
      <c r="M198" s="1267"/>
      <c r="N198" s="1289"/>
    </row>
    <row r="199" spans="2:14">
      <c r="B199" s="1269"/>
      <c r="C199" s="1269"/>
      <c r="D199" s="1269"/>
      <c r="E199" s="1269"/>
      <c r="G199" s="1269"/>
      <c r="H199" s="1276"/>
      <c r="I199" s="1290">
        <v>100254</v>
      </c>
      <c r="J199" s="1290"/>
      <c r="L199" s="1269"/>
      <c r="M199" s="1269"/>
      <c r="N199" s="1290"/>
    </row>
    <row r="200" spans="2:14">
      <c r="B200" s="1282"/>
      <c r="C200" s="1282"/>
      <c r="D200" s="1282"/>
      <c r="E200" s="1282"/>
      <c r="G200" s="1282"/>
      <c r="H200" s="1282"/>
      <c r="I200" s="1282"/>
      <c r="J200" s="1282"/>
      <c r="L200" s="1282" t="s">
        <v>298</v>
      </c>
      <c r="M200" s="1293" t="s">
        <v>1004</v>
      </c>
      <c r="N200" s="1307" t="s">
        <v>1033</v>
      </c>
    </row>
    <row r="201" spans="2:14">
      <c r="B201" s="1267"/>
      <c r="C201" s="1267"/>
      <c r="D201" s="1267"/>
      <c r="E201" s="1267"/>
      <c r="G201" s="1267"/>
      <c r="H201" s="1267"/>
      <c r="I201" s="1267"/>
      <c r="J201" s="1267"/>
      <c r="L201" s="1267"/>
      <c r="M201" s="1279" t="s">
        <v>1005</v>
      </c>
      <c r="N201" s="1305" t="s">
        <v>931</v>
      </c>
    </row>
    <row r="202" spans="2:14">
      <c r="B202" s="1267"/>
      <c r="C202" s="1267"/>
      <c r="D202" s="1267"/>
      <c r="E202" s="1267"/>
      <c r="G202" s="1267"/>
      <c r="H202" s="1267"/>
      <c r="I202" s="1267"/>
      <c r="J202" s="1267"/>
      <c r="L202" s="1267"/>
      <c r="M202" s="1279" t="s">
        <v>1006</v>
      </c>
      <c r="N202" s="1305"/>
    </row>
    <row r="203" spans="2:14">
      <c r="B203" s="1267"/>
      <c r="C203" s="1267"/>
      <c r="D203" s="1267"/>
      <c r="E203" s="1267"/>
      <c r="G203" s="1267"/>
      <c r="H203" s="1267"/>
      <c r="I203" s="1267"/>
      <c r="J203" s="1267"/>
      <c r="L203" s="1267"/>
      <c r="M203" s="1279" t="s">
        <v>1007</v>
      </c>
      <c r="N203" s="1305"/>
    </row>
    <row r="204" spans="2:14">
      <c r="B204" s="1267"/>
      <c r="C204" s="1267"/>
      <c r="D204" s="1267"/>
      <c r="E204" s="1267"/>
      <c r="G204" s="1267"/>
      <c r="H204" s="1267"/>
      <c r="I204" s="1267"/>
      <c r="J204" s="1267"/>
      <c r="L204" s="1267"/>
      <c r="M204" s="1279" t="s">
        <v>1008</v>
      </c>
      <c r="N204" s="1305"/>
    </row>
    <row r="205" spans="2:14">
      <c r="B205" s="1267"/>
      <c r="C205" s="1267"/>
      <c r="D205" s="1267"/>
      <c r="E205" s="1267"/>
      <c r="G205" s="1267"/>
      <c r="H205" s="1267"/>
      <c r="I205" s="1267"/>
      <c r="J205" s="1267"/>
      <c r="L205" s="1267"/>
      <c r="M205" s="1279" t="s">
        <v>1009</v>
      </c>
      <c r="N205" s="1305" t="s">
        <v>1034</v>
      </c>
    </row>
    <row r="206" spans="2:14">
      <c r="B206" s="1267"/>
      <c r="C206" s="1267"/>
      <c r="D206" s="1267"/>
      <c r="E206" s="1267"/>
      <c r="G206" s="1267"/>
      <c r="H206" s="1267"/>
      <c r="I206" s="1267"/>
      <c r="J206" s="1267"/>
      <c r="L206" s="1267"/>
      <c r="M206" s="1279" t="s">
        <v>1010</v>
      </c>
      <c r="N206" s="1305"/>
    </row>
    <row r="207" spans="2:14">
      <c r="B207" s="1267"/>
      <c r="C207" s="1267"/>
      <c r="D207" s="1267"/>
      <c r="E207" s="1267"/>
      <c r="G207" s="1267"/>
      <c r="H207" s="1267"/>
      <c r="I207" s="1267"/>
      <c r="J207" s="1267"/>
      <c r="L207" s="1267"/>
      <c r="M207" s="1279" t="s">
        <v>1011</v>
      </c>
      <c r="N207" s="1305"/>
    </row>
    <row r="208" spans="2:14">
      <c r="B208" s="1267"/>
      <c r="C208" s="1267"/>
      <c r="D208" s="1267"/>
      <c r="E208" s="1267"/>
      <c r="G208" s="1267"/>
      <c r="H208" s="1267"/>
      <c r="I208" s="1267"/>
      <c r="J208" s="1267"/>
      <c r="L208" s="1267"/>
      <c r="M208" s="1279" t="s">
        <v>1012</v>
      </c>
      <c r="N208" s="1305"/>
    </row>
    <row r="209" spans="2:14">
      <c r="B209" s="1267"/>
      <c r="C209" s="1267"/>
      <c r="D209" s="1267"/>
      <c r="E209" s="1267"/>
      <c r="G209" s="1267"/>
      <c r="H209" s="1267"/>
      <c r="I209" s="1267"/>
      <c r="J209" s="1267"/>
      <c r="L209" s="1267"/>
      <c r="M209" s="1279" t="s">
        <v>1013</v>
      </c>
      <c r="N209" s="1305"/>
    </row>
    <row r="210" spans="2:14">
      <c r="B210" s="1267"/>
      <c r="C210" s="1267"/>
      <c r="D210" s="1267"/>
      <c r="E210" s="1267"/>
      <c r="G210" s="1267"/>
      <c r="H210" s="1267"/>
      <c r="I210" s="1267"/>
      <c r="J210" s="1267"/>
      <c r="L210" s="1267"/>
      <c r="M210" s="1279" t="s">
        <v>1014</v>
      </c>
      <c r="N210" s="1305"/>
    </row>
    <row r="211" spans="2:14">
      <c r="B211" s="1267"/>
      <c r="C211" s="1267"/>
      <c r="D211" s="1267"/>
      <c r="E211" s="1267"/>
      <c r="G211" s="1267"/>
      <c r="H211" s="1267"/>
      <c r="I211" s="1267"/>
      <c r="J211" s="1267"/>
      <c r="L211" s="1267"/>
      <c r="M211" s="1279" t="s">
        <v>1015</v>
      </c>
      <c r="N211" s="1305"/>
    </row>
    <row r="212" spans="2:14">
      <c r="B212" s="1267"/>
      <c r="C212" s="1267"/>
      <c r="D212" s="1267"/>
      <c r="E212" s="1267"/>
      <c r="G212" s="1267"/>
      <c r="H212" s="1267"/>
      <c r="I212" s="1267"/>
      <c r="J212" s="1267"/>
      <c r="L212" s="1267"/>
      <c r="M212" s="1279" t="s">
        <v>1016</v>
      </c>
      <c r="N212" s="1305"/>
    </row>
    <row r="213" spans="2:14">
      <c r="B213" s="1267"/>
      <c r="C213" s="1267"/>
      <c r="D213" s="1267"/>
      <c r="E213" s="1267"/>
      <c r="G213" s="1267"/>
      <c r="H213" s="1267"/>
      <c r="I213" s="1267"/>
      <c r="J213" s="1267"/>
      <c r="L213" s="1267"/>
      <c r="M213" s="1279" t="s">
        <v>1017</v>
      </c>
      <c r="N213" s="1305"/>
    </row>
    <row r="214" spans="2:14">
      <c r="B214" s="1267"/>
      <c r="C214" s="1267"/>
      <c r="D214" s="1267"/>
      <c r="E214" s="1267"/>
      <c r="G214" s="1267"/>
      <c r="H214" s="1267"/>
      <c r="I214" s="1267"/>
      <c r="J214" s="1267"/>
      <c r="L214" s="1267"/>
      <c r="M214" s="1279" t="s">
        <v>1018</v>
      </c>
      <c r="N214" s="1305"/>
    </row>
    <row r="215" spans="2:14">
      <c r="B215" s="1267"/>
      <c r="C215" s="1267"/>
      <c r="D215" s="1267"/>
      <c r="E215" s="1267"/>
      <c r="G215" s="1267"/>
      <c r="H215" s="1267"/>
      <c r="I215" s="1267"/>
      <c r="J215" s="1267"/>
      <c r="L215" s="1267"/>
      <c r="M215" s="1279" t="s">
        <v>1019</v>
      </c>
      <c r="N215" s="1305"/>
    </row>
    <row r="216" spans="2:14">
      <c r="B216" s="1267"/>
      <c r="C216" s="1267"/>
      <c r="D216" s="1267"/>
      <c r="E216" s="1267"/>
      <c r="G216" s="1267"/>
      <c r="H216" s="1267"/>
      <c r="I216" s="1267"/>
      <c r="J216" s="1267"/>
      <c r="L216" s="1267"/>
      <c r="M216" s="1279" t="s">
        <v>1020</v>
      </c>
      <c r="N216" s="1305"/>
    </row>
    <row r="217" spans="2:14">
      <c r="B217" s="1267"/>
      <c r="C217" s="1267"/>
      <c r="D217" s="1267"/>
      <c r="E217" s="1267"/>
      <c r="G217" s="1267"/>
      <c r="H217" s="1267"/>
      <c r="I217" s="1267"/>
      <c r="J217" s="1267"/>
      <c r="L217" s="1267"/>
      <c r="M217" s="1279" t="s">
        <v>1021</v>
      </c>
      <c r="N217" s="1305"/>
    </row>
    <row r="218" spans="2:14">
      <c r="B218" s="1267"/>
      <c r="C218" s="1267"/>
      <c r="D218" s="1267"/>
      <c r="E218" s="1267"/>
      <c r="G218" s="1267"/>
      <c r="H218" s="1267"/>
      <c r="I218" s="1267"/>
      <c r="J218" s="1267"/>
      <c r="L218" s="1267"/>
      <c r="M218" s="1279" t="s">
        <v>1022</v>
      </c>
      <c r="N218" s="1305"/>
    </row>
    <row r="219" spans="2:14">
      <c r="B219" s="1267"/>
      <c r="C219" s="1267"/>
      <c r="D219" s="1267"/>
      <c r="E219" s="1267"/>
      <c r="G219" s="1267"/>
      <c r="H219" s="1267"/>
      <c r="I219" s="1267"/>
      <c r="J219" s="1267"/>
      <c r="L219" s="1267"/>
      <c r="M219" s="1279" t="s">
        <v>1023</v>
      </c>
      <c r="N219" s="1305"/>
    </row>
    <row r="220" spans="2:14">
      <c r="B220" s="1267"/>
      <c r="C220" s="1267"/>
      <c r="D220" s="1267"/>
      <c r="E220" s="1267"/>
      <c r="G220" s="1267"/>
      <c r="H220" s="1267"/>
      <c r="I220" s="1267"/>
      <c r="J220" s="1267"/>
      <c r="L220" s="1267"/>
      <c r="M220" s="1279" t="s">
        <v>1024</v>
      </c>
      <c r="N220" s="1305"/>
    </row>
    <row r="221" spans="2:14">
      <c r="B221" s="1267"/>
      <c r="C221" s="1267"/>
      <c r="D221" s="1267"/>
      <c r="E221" s="1267"/>
      <c r="G221" s="1267"/>
      <c r="H221" s="1267"/>
      <c r="I221" s="1267"/>
      <c r="J221" s="1267"/>
      <c r="L221" s="1267"/>
      <c r="M221" s="1279" t="s">
        <v>1025</v>
      </c>
      <c r="N221" s="1305"/>
    </row>
    <row r="222" spans="2:14">
      <c r="B222" s="1267"/>
      <c r="C222" s="1267"/>
      <c r="D222" s="1267"/>
      <c r="E222" s="1267"/>
      <c r="G222" s="1267"/>
      <c r="H222" s="1267"/>
      <c r="I222" s="1267"/>
      <c r="J222" s="1267"/>
      <c r="L222" s="1267"/>
      <c r="M222" s="1279" t="s">
        <v>1026</v>
      </c>
      <c r="N222" s="1305"/>
    </row>
    <row r="223" spans="2:14">
      <c r="B223" s="1269"/>
      <c r="C223" s="1269"/>
      <c r="D223" s="1269"/>
      <c r="E223" s="1269"/>
      <c r="G223" s="1269"/>
      <c r="H223" s="1269"/>
      <c r="I223" s="1269"/>
      <c r="J223" s="1269"/>
      <c r="L223" s="1269"/>
      <c r="M223" s="1280" t="s">
        <v>1027</v>
      </c>
      <c r="N223" s="1306"/>
    </row>
  </sheetData>
  <pageMargins left="0.7" right="0.7" top="0.75" bottom="0.75" header="0.3" footer="0.3"/>
  <headerFooter scaleWithDoc="1" alignWithMargins="0" differentFirst="0" differentOddEven="0"/>
  <legacyDrawing r:id="rId1"/>
  <extLst/>
</worksheet>
</file>

<file path=xl/worksheets/sheet3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X38"/>
  <sheetViews>
    <sheetView topLeftCell="A1" view="normal" workbookViewId="0">
      <pane xSplit="2" ySplit="4" topLeftCell="C5" activePane="bottomRight" state="frozen"/>
      <selection pane="bottomRight" activeCell="C20" sqref="C20:E20"/>
    </sheetView>
  </sheetViews>
  <sheetFormatPr defaultRowHeight="14.4"/>
  <cols>
    <col min="1" max="2" width="24.375" customWidth="1"/>
    <col min="4" max="4" width="0" hidden="1" customWidth="1"/>
    <col min="6" max="7" width="9.125" hidden="1" customWidth="1"/>
    <col min="8" max="11" width="0" hidden="1" customWidth="1"/>
    <col min="15" max="15" width="0" hidden="1" customWidth="1"/>
    <col min="18" max="18" width="0" hidden="1" customWidth="1"/>
    <col min="21" max="21" width="0" hidden="1" customWidth="1"/>
  </cols>
  <sheetData>
    <row r="1" spans="1:24" s="1" customFormat="1" ht="31.5" customHeight="1">
      <c r="A1" s="511" t="s">
        <v>260</v>
      </c>
      <c r="B1" s="154"/>
      <c r="C1" s="154"/>
      <c r="D1" s="154"/>
      <c r="E1" s="154"/>
      <c r="F1" s="154"/>
      <c r="G1" s="154"/>
      <c r="H1" s="154"/>
      <c r="I1" s="154"/>
      <c r="J1" s="154"/>
      <c r="K1" s="154"/>
      <c r="L1" s="154"/>
      <c r="M1" s="154"/>
      <c r="N1" s="154"/>
      <c r="O1" s="154"/>
      <c r="P1" s="154"/>
      <c r="Q1" s="154"/>
      <c r="R1" s="154"/>
      <c r="S1" s="154"/>
      <c r="T1" s="154"/>
      <c r="U1" s="154"/>
      <c r="V1" s="154"/>
      <c r="W1" s="512"/>
      <c r="X1" s="154"/>
    </row>
    <row r="2" spans="1:24" s="1" customFormat="1" ht="31.5" customHeight="1">
      <c r="A2" s="511"/>
      <c r="B2" s="154"/>
      <c r="C2" s="514" t="s">
        <v>67</v>
      </c>
      <c r="D2" s="1577" t="s">
        <v>199</v>
      </c>
      <c r="E2" s="1582"/>
      <c r="F2" s="1582"/>
      <c r="G2" s="1582"/>
      <c r="H2" s="1582"/>
      <c r="I2" s="1582"/>
      <c r="J2" s="898"/>
      <c r="K2" s="1579" t="s">
        <v>243</v>
      </c>
      <c r="L2" s="1580"/>
      <c r="M2" s="1581"/>
      <c r="N2" s="514" t="s">
        <v>258</v>
      </c>
      <c r="O2" s="1571" t="s">
        <v>244</v>
      </c>
      <c r="P2" s="1572"/>
      <c r="Q2" s="1572"/>
      <c r="R2" s="1573"/>
      <c r="S2" s="514" t="s">
        <v>72</v>
      </c>
      <c r="T2" s="514" t="s">
        <v>73</v>
      </c>
      <c r="U2" s="514" t="s">
        <v>78</v>
      </c>
      <c r="V2" s="1577" t="s">
        <v>80</v>
      </c>
      <c r="W2" s="1578" t="s">
        <v>256</v>
      </c>
      <c r="X2" s="154"/>
    </row>
    <row r="3" spans="1:24" s="11" customFormat="1" ht="95.25" customHeight="1">
      <c r="A3" s="513" t="s">
        <v>37</v>
      </c>
      <c r="B3" s="513" t="s">
        <v>8</v>
      </c>
      <c r="C3" s="514"/>
      <c r="D3" s="1577"/>
      <c r="E3" s="1582"/>
      <c r="F3" s="1582"/>
      <c r="G3" s="1582"/>
      <c r="H3" s="1582"/>
      <c r="I3" s="1582"/>
      <c r="J3" s="898"/>
      <c r="K3" s="514" t="s">
        <v>68</v>
      </c>
      <c r="L3" s="514" t="s">
        <v>204</v>
      </c>
      <c r="M3" s="514" t="s">
        <v>205</v>
      </c>
      <c r="N3" s="514"/>
      <c r="O3" s="514" t="s">
        <v>77</v>
      </c>
      <c r="P3" s="514" t="s">
        <v>70</v>
      </c>
      <c r="Q3" s="514" t="s">
        <v>71</v>
      </c>
      <c r="R3" s="514" t="s">
        <v>295</v>
      </c>
      <c r="S3" s="514"/>
      <c r="T3" s="514"/>
      <c r="U3" s="514"/>
      <c r="V3" s="1577"/>
      <c r="W3" s="1578"/>
      <c r="X3" s="513"/>
    </row>
    <row r="4" spans="1:24" s="5" customFormat="1" ht="23.25" customHeight="1" hidden="1" thickBot="1">
      <c r="A4" s="6"/>
      <c r="B4" s="6"/>
      <c r="C4" s="53"/>
      <c r="D4" s="53"/>
      <c r="E4" s="53"/>
      <c r="F4" s="53"/>
      <c r="G4" s="53"/>
      <c r="H4" s="53"/>
      <c r="I4" s="53"/>
      <c r="J4" s="53"/>
      <c r="K4" s="53"/>
      <c r="L4" s="53"/>
      <c r="M4" s="53"/>
      <c r="N4" s="53"/>
      <c r="O4" s="53"/>
      <c r="P4" s="53"/>
      <c r="Q4" s="53"/>
      <c r="R4" s="53"/>
      <c r="S4" s="53"/>
      <c r="T4" s="53"/>
      <c r="U4" s="53"/>
      <c r="V4" s="62"/>
      <c r="W4" s="63"/>
      <c r="X4" s="683"/>
    </row>
    <row r="5" spans="1:24" s="2" customFormat="1" ht="28.8" hidden="1">
      <c r="A5" s="196" t="s">
        <v>330</v>
      </c>
      <c r="B5" s="197" t="s">
        <v>342</v>
      </c>
      <c r="C5" s="228" t="s">
        <v>255</v>
      </c>
      <c r="D5" s="177"/>
      <c r="E5" s="177"/>
      <c r="F5" s="223" t="s">
        <v>253</v>
      </c>
      <c r="G5" s="223" t="s">
        <v>253</v>
      </c>
      <c r="H5" s="223" t="s">
        <v>253</v>
      </c>
      <c r="I5" s="177"/>
      <c r="J5" s="177"/>
      <c r="K5" s="177"/>
      <c r="L5" s="177"/>
      <c r="M5" s="177"/>
      <c r="N5" s="224" t="s">
        <v>252</v>
      </c>
      <c r="O5" s="224" t="s">
        <v>252</v>
      </c>
      <c r="P5" s="177"/>
      <c r="Q5" s="177"/>
      <c r="R5" s="177"/>
      <c r="S5" s="177"/>
      <c r="T5" s="177"/>
      <c r="U5" s="229" t="s">
        <v>257</v>
      </c>
      <c r="V5" s="225" t="s">
        <v>257</v>
      </c>
      <c r="W5" s="84" t="s">
        <v>253</v>
      </c>
      <c r="X5" s="170"/>
    </row>
    <row r="6" spans="1:24" s="2" customFormat="1" ht="24.6" hidden="1">
      <c r="A6" s="196"/>
      <c r="B6" s="197" t="s">
        <v>331</v>
      </c>
      <c r="C6" s="203" t="s">
        <v>254</v>
      </c>
      <c r="D6" s="222"/>
      <c r="E6" s="222"/>
      <c r="F6" s="203" t="s">
        <v>254</v>
      </c>
      <c r="G6" s="82" t="s">
        <v>253</v>
      </c>
      <c r="H6" s="80" t="s">
        <v>255</v>
      </c>
      <c r="I6" s="222"/>
      <c r="J6" s="222"/>
      <c r="K6" s="222"/>
      <c r="L6" s="222"/>
      <c r="M6" s="222"/>
      <c r="N6" s="85" t="s">
        <v>252</v>
      </c>
      <c r="O6" s="85" t="s">
        <v>252</v>
      </c>
      <c r="P6" s="222"/>
      <c r="Q6" s="222"/>
      <c r="R6" s="222"/>
      <c r="S6" s="222"/>
      <c r="T6" s="222"/>
      <c r="U6" s="80" t="s">
        <v>255</v>
      </c>
      <c r="V6" s="226" t="s">
        <v>252</v>
      </c>
      <c r="W6" s="219" t="s">
        <v>254</v>
      </c>
      <c r="X6" s="170"/>
    </row>
    <row r="7" spans="1:24" s="1" customFormat="1" ht="30" customHeight="1" hidden="1">
      <c r="A7" s="197"/>
      <c r="B7" s="197" t="s">
        <v>332</v>
      </c>
      <c r="C7" s="80" t="s">
        <v>255</v>
      </c>
      <c r="D7" s="180"/>
      <c r="E7" s="180"/>
      <c r="F7" s="82" t="s">
        <v>253</v>
      </c>
      <c r="G7" s="80" t="s">
        <v>255</v>
      </c>
      <c r="H7" s="82" t="s">
        <v>253</v>
      </c>
      <c r="I7" s="180"/>
      <c r="J7" s="180"/>
      <c r="K7" s="180"/>
      <c r="L7" s="180"/>
      <c r="M7" s="180"/>
      <c r="N7" s="85" t="s">
        <v>252</v>
      </c>
      <c r="O7" s="85" t="s">
        <v>252</v>
      </c>
      <c r="P7" s="180"/>
      <c r="Q7" s="180"/>
      <c r="R7" s="180"/>
      <c r="S7" s="180"/>
      <c r="T7" s="180"/>
      <c r="U7" s="225" t="s">
        <v>257</v>
      </c>
      <c r="V7" s="86" t="s">
        <v>253</v>
      </c>
      <c r="W7" s="227" t="s">
        <v>252</v>
      </c>
      <c r="X7" s="154"/>
    </row>
    <row r="8" spans="1:24" s="1" customFormat="1" ht="30" customHeight="1" hidden="1">
      <c r="A8" s="197"/>
      <c r="B8" s="197" t="s">
        <v>333</v>
      </c>
      <c r="C8" s="82" t="s">
        <v>253</v>
      </c>
      <c r="D8" s="180"/>
      <c r="E8" s="180"/>
      <c r="F8" s="80" t="s">
        <v>255</v>
      </c>
      <c r="G8" s="80" t="s">
        <v>255</v>
      </c>
      <c r="H8" s="80" t="s">
        <v>255</v>
      </c>
      <c r="I8" s="180"/>
      <c r="J8" s="180"/>
      <c r="K8" s="180"/>
      <c r="L8" s="180"/>
      <c r="M8" s="180"/>
      <c r="N8" s="82" t="s">
        <v>253</v>
      </c>
      <c r="O8" s="80" t="s">
        <v>255</v>
      </c>
      <c r="P8" s="180"/>
      <c r="Q8" s="180"/>
      <c r="R8" s="180"/>
      <c r="S8" s="180"/>
      <c r="T8" s="180"/>
      <c r="U8" s="85" t="s">
        <v>252</v>
      </c>
      <c r="V8" s="83" t="s">
        <v>252</v>
      </c>
      <c r="W8" s="221" t="s">
        <v>255</v>
      </c>
      <c r="X8" s="154"/>
    </row>
    <row r="9" spans="1:24" s="1" customFormat="1" ht="30" customHeight="1" hidden="1">
      <c r="A9" s="197"/>
      <c r="B9" s="197" t="s">
        <v>334</v>
      </c>
      <c r="C9" s="82" t="s">
        <v>253</v>
      </c>
      <c r="D9" s="180"/>
      <c r="E9" s="180"/>
      <c r="F9" s="82" t="s">
        <v>253</v>
      </c>
      <c r="G9" s="80" t="s">
        <v>255</v>
      </c>
      <c r="H9" s="82" t="s">
        <v>253</v>
      </c>
      <c r="I9" s="180"/>
      <c r="J9" s="180"/>
      <c r="K9" s="180"/>
      <c r="L9" s="180"/>
      <c r="M9" s="180"/>
      <c r="N9" s="85" t="s">
        <v>252</v>
      </c>
      <c r="O9" s="85" t="s">
        <v>252</v>
      </c>
      <c r="P9" s="180"/>
      <c r="Q9" s="180"/>
      <c r="R9" s="180"/>
      <c r="S9" s="180"/>
      <c r="T9" s="180"/>
      <c r="U9" s="225" t="s">
        <v>257</v>
      </c>
      <c r="V9" s="209" t="s">
        <v>254</v>
      </c>
      <c r="W9" s="227" t="s">
        <v>252</v>
      </c>
      <c r="X9" s="154"/>
    </row>
    <row r="10" spans="1:24" s="1" customFormat="1" ht="30" customHeight="1" hidden="1">
      <c r="A10" s="197"/>
      <c r="B10" s="197" t="s">
        <v>335</v>
      </c>
      <c r="C10" s="80" t="s">
        <v>255</v>
      </c>
      <c r="D10" s="180"/>
      <c r="E10" s="180"/>
      <c r="F10" s="203" t="s">
        <v>254</v>
      </c>
      <c r="G10" s="203" t="s">
        <v>254</v>
      </c>
      <c r="H10" s="85" t="s">
        <v>252</v>
      </c>
      <c r="I10" s="180"/>
      <c r="J10" s="180"/>
      <c r="K10" s="180"/>
      <c r="L10" s="180"/>
      <c r="M10" s="180"/>
      <c r="N10" s="80" t="s">
        <v>255</v>
      </c>
      <c r="O10" s="203" t="s">
        <v>254</v>
      </c>
      <c r="P10" s="180"/>
      <c r="Q10" s="180"/>
      <c r="R10" s="180"/>
      <c r="S10" s="180"/>
      <c r="T10" s="180"/>
      <c r="U10" s="225" t="s">
        <v>257</v>
      </c>
      <c r="V10" s="83" t="s">
        <v>252</v>
      </c>
      <c r="W10" s="219" t="s">
        <v>254</v>
      </c>
      <c r="X10" s="154"/>
    </row>
    <row r="11" spans="1:24" s="1" customFormat="1" ht="28.8">
      <c r="A11" s="727" t="s">
        <v>526</v>
      </c>
      <c r="B11" s="713" t="s">
        <v>17</v>
      </c>
      <c r="C11" s="714" t="s">
        <v>252</v>
      </c>
      <c r="D11" s="715"/>
      <c r="E11" s="716" t="s">
        <v>253</v>
      </c>
      <c r="F11" s="715"/>
      <c r="G11" s="715"/>
      <c r="H11" s="715"/>
      <c r="I11" s="715"/>
      <c r="J11" s="715"/>
      <c r="K11" s="715"/>
      <c r="L11" s="717" t="s">
        <v>254</v>
      </c>
      <c r="M11" s="717" t="s">
        <v>254</v>
      </c>
      <c r="N11" s="714" t="s">
        <v>252</v>
      </c>
      <c r="O11" s="715"/>
      <c r="P11" s="714" t="s">
        <v>252</v>
      </c>
      <c r="Q11" s="716" t="s">
        <v>253</v>
      </c>
      <c r="R11" s="718"/>
      <c r="S11" s="717" t="s">
        <v>254</v>
      </c>
      <c r="T11" s="714" t="s">
        <v>252</v>
      </c>
      <c r="U11" s="715"/>
      <c r="V11" s="733" t="s">
        <v>252</v>
      </c>
      <c r="W11" s="738" t="s">
        <v>254</v>
      </c>
      <c r="X11" s="154"/>
    </row>
    <row r="12" spans="1:24" s="1" customFormat="1">
      <c r="A12" s="728"/>
      <c r="B12" s="740" t="s">
        <v>462</v>
      </c>
      <c r="C12" s="519"/>
      <c r="D12" s="741"/>
      <c r="E12" s="519"/>
      <c r="F12" s="741"/>
      <c r="G12" s="741"/>
      <c r="H12" s="741"/>
      <c r="I12" s="741"/>
      <c r="J12" s="741"/>
      <c r="K12" s="741"/>
      <c r="L12" s="519"/>
      <c r="M12" s="519"/>
      <c r="N12" s="519"/>
      <c r="O12" s="741"/>
      <c r="P12" s="519"/>
      <c r="Q12" s="519"/>
      <c r="R12" s="742"/>
      <c r="S12" s="519"/>
      <c r="T12" s="519"/>
      <c r="U12" s="741"/>
      <c r="V12" s="519"/>
      <c r="W12" s="746"/>
      <c r="X12" s="154"/>
    </row>
    <row r="13" spans="1:24" s="1" customFormat="1" ht="30" customHeight="1">
      <c r="A13" s="729"/>
      <c r="B13" s="721" t="s">
        <v>341</v>
      </c>
      <c r="C13" s="402" t="s">
        <v>255</v>
      </c>
      <c r="D13" s="719"/>
      <c r="E13" s="397" t="s">
        <v>253</v>
      </c>
      <c r="F13" s="720"/>
      <c r="G13" s="720"/>
      <c r="H13" s="720"/>
      <c r="I13" s="720"/>
      <c r="J13" s="720"/>
      <c r="K13" s="720"/>
      <c r="L13" s="402" t="s">
        <v>255</v>
      </c>
      <c r="M13" s="402" t="s">
        <v>255</v>
      </c>
      <c r="N13" s="602"/>
      <c r="O13" s="720"/>
      <c r="P13" s="602"/>
      <c r="Q13" s="602"/>
      <c r="R13" s="720"/>
      <c r="S13" s="602"/>
      <c r="T13" s="602"/>
      <c r="U13" s="720"/>
      <c r="V13" s="734" t="s">
        <v>252</v>
      </c>
      <c r="W13" s="373" t="s">
        <v>254</v>
      </c>
      <c r="X13" s="154"/>
    </row>
    <row r="14" spans="1:24" s="1" customFormat="1" ht="30" customHeight="1">
      <c r="A14" s="729"/>
      <c r="B14" s="721" t="s">
        <v>336</v>
      </c>
      <c r="C14" s="722" t="s">
        <v>254</v>
      </c>
      <c r="D14" s="719"/>
      <c r="E14" s="397" t="s">
        <v>253</v>
      </c>
      <c r="F14" s="720"/>
      <c r="G14" s="720"/>
      <c r="H14" s="720"/>
      <c r="I14" s="720"/>
      <c r="J14" s="720"/>
      <c r="K14" s="720"/>
      <c r="L14" s="402" t="s">
        <v>255</v>
      </c>
      <c r="M14" s="397" t="s">
        <v>253</v>
      </c>
      <c r="N14" s="602"/>
      <c r="O14" s="720"/>
      <c r="P14" s="602"/>
      <c r="Q14" s="602"/>
      <c r="R14" s="720"/>
      <c r="S14" s="602"/>
      <c r="T14" s="602"/>
      <c r="U14" s="720"/>
      <c r="V14" s="734" t="s">
        <v>252</v>
      </c>
      <c r="W14" s="373" t="s">
        <v>254</v>
      </c>
      <c r="X14" s="154"/>
    </row>
    <row r="15" spans="1:24" s="1" customFormat="1" ht="30" customHeight="1">
      <c r="A15" s="729"/>
      <c r="B15" s="721" t="s">
        <v>338</v>
      </c>
      <c r="C15" s="402" t="s">
        <v>255</v>
      </c>
      <c r="D15" s="719"/>
      <c r="E15" s="397" t="s">
        <v>253</v>
      </c>
      <c r="F15" s="720"/>
      <c r="G15" s="720"/>
      <c r="H15" s="720"/>
      <c r="I15" s="720"/>
      <c r="J15" s="720"/>
      <c r="K15" s="720"/>
      <c r="L15" s="397" t="s">
        <v>253</v>
      </c>
      <c r="M15" s="397" t="s">
        <v>253</v>
      </c>
      <c r="N15" s="602"/>
      <c r="O15" s="719"/>
      <c r="P15" s="602"/>
      <c r="Q15" s="602"/>
      <c r="R15" s="719"/>
      <c r="S15" s="602"/>
      <c r="T15" s="602"/>
      <c r="U15" s="719"/>
      <c r="V15" s="734" t="s">
        <v>252</v>
      </c>
      <c r="W15" s="598" t="s">
        <v>253</v>
      </c>
      <c r="X15" s="154"/>
    </row>
    <row r="16" spans="1:24" s="1" customFormat="1">
      <c r="A16" s="729"/>
      <c r="B16" s="743" t="s">
        <v>463</v>
      </c>
      <c r="C16" s="744"/>
      <c r="D16" s="741"/>
      <c r="E16" s="744"/>
      <c r="F16" s="741"/>
      <c r="G16" s="741"/>
      <c r="H16" s="741"/>
      <c r="I16" s="741"/>
      <c r="J16" s="741"/>
      <c r="K16" s="741"/>
      <c r="L16" s="744"/>
      <c r="M16" s="744"/>
      <c r="N16" s="744"/>
      <c r="O16" s="741"/>
      <c r="P16" s="744"/>
      <c r="Q16" s="744"/>
      <c r="R16" s="742"/>
      <c r="S16" s="744"/>
      <c r="T16" s="744"/>
      <c r="U16" s="741"/>
      <c r="V16" s="744"/>
      <c r="W16" s="745"/>
      <c r="X16" s="154"/>
    </row>
    <row r="17" spans="1:24" s="1" customFormat="1" ht="30" customHeight="1">
      <c r="A17" s="729"/>
      <c r="B17" s="721" t="s">
        <v>339</v>
      </c>
      <c r="C17" s="397" t="s">
        <v>253</v>
      </c>
      <c r="D17" s="397" t="s">
        <v>253</v>
      </c>
      <c r="E17" s="397" t="s">
        <v>253</v>
      </c>
      <c r="F17" s="720"/>
      <c r="G17" s="720"/>
      <c r="H17" s="720"/>
      <c r="I17" s="720"/>
      <c r="J17" s="720"/>
      <c r="K17" s="720"/>
      <c r="L17" s="402" t="s">
        <v>255</v>
      </c>
      <c r="M17" s="397" t="s">
        <v>253</v>
      </c>
      <c r="N17" s="602"/>
      <c r="O17" s="720"/>
      <c r="P17" s="602"/>
      <c r="Q17" s="602"/>
      <c r="R17" s="720"/>
      <c r="S17" s="602"/>
      <c r="T17" s="602"/>
      <c r="U17" s="720"/>
      <c r="V17" s="735" t="s">
        <v>254</v>
      </c>
      <c r="W17" s="598" t="s">
        <v>253</v>
      </c>
      <c r="X17" s="154"/>
    </row>
    <row r="18" spans="1:24" s="1" customFormat="1" ht="30" customHeight="1">
      <c r="A18" s="730"/>
      <c r="B18" s="721" t="s">
        <v>337</v>
      </c>
      <c r="C18" s="397" t="s">
        <v>253</v>
      </c>
      <c r="D18" s="397" t="s">
        <v>253</v>
      </c>
      <c r="E18" s="397" t="s">
        <v>253</v>
      </c>
      <c r="F18" s="720"/>
      <c r="G18" s="720"/>
      <c r="H18" s="720"/>
      <c r="I18" s="720"/>
      <c r="J18" s="720"/>
      <c r="K18" s="720"/>
      <c r="L18" s="402" t="s">
        <v>255</v>
      </c>
      <c r="M18" s="397" t="s">
        <v>253</v>
      </c>
      <c r="N18" s="602"/>
      <c r="O18" s="720"/>
      <c r="P18" s="602"/>
      <c r="Q18" s="602"/>
      <c r="R18" s="720"/>
      <c r="S18" s="602"/>
      <c r="T18" s="602"/>
      <c r="U18" s="720"/>
      <c r="V18" s="736" t="s">
        <v>255</v>
      </c>
      <c r="W18" s="647" t="s">
        <v>255</v>
      </c>
      <c r="X18" s="154"/>
    </row>
    <row r="19" spans="1:24" s="1" customFormat="1" ht="30" customHeight="1">
      <c r="A19" s="730"/>
      <c r="B19" s="721" t="s">
        <v>340</v>
      </c>
      <c r="C19" s="722" t="s">
        <v>254</v>
      </c>
      <c r="D19" s="719"/>
      <c r="E19" s="397" t="s">
        <v>253</v>
      </c>
      <c r="F19" s="720"/>
      <c r="G19" s="720"/>
      <c r="H19" s="720"/>
      <c r="I19" s="720"/>
      <c r="J19" s="720"/>
      <c r="K19" s="720"/>
      <c r="L19" s="402" t="s">
        <v>255</v>
      </c>
      <c r="M19" s="397" t="s">
        <v>253</v>
      </c>
      <c r="N19" s="602"/>
      <c r="O19" s="719"/>
      <c r="P19" s="602"/>
      <c r="Q19" s="602"/>
      <c r="R19" s="719"/>
      <c r="S19" s="602"/>
      <c r="T19" s="602"/>
      <c r="U19" s="720"/>
      <c r="V19" s="735" t="s">
        <v>254</v>
      </c>
      <c r="W19" s="647" t="s">
        <v>255</v>
      </c>
      <c r="X19" s="154"/>
    </row>
    <row r="20" spans="1:24" s="1" customFormat="1" ht="30" customHeight="1">
      <c r="A20" s="731"/>
      <c r="B20" s="723" t="s">
        <v>335</v>
      </c>
      <c r="C20" s="724" t="s">
        <v>255</v>
      </c>
      <c r="D20" s="725"/>
      <c r="E20" s="726" t="s">
        <v>254</v>
      </c>
      <c r="F20" s="725"/>
      <c r="G20" s="725"/>
      <c r="H20" s="725"/>
      <c r="I20" s="725"/>
      <c r="J20" s="725"/>
      <c r="K20" s="725"/>
      <c r="L20" s="592" t="s">
        <v>257</v>
      </c>
      <c r="M20" s="592" t="s">
        <v>257</v>
      </c>
      <c r="N20" s="606"/>
      <c r="O20" s="725"/>
      <c r="P20" s="606"/>
      <c r="Q20" s="606"/>
      <c r="R20" s="725"/>
      <c r="S20" s="606"/>
      <c r="T20" s="606"/>
      <c r="U20" s="725"/>
      <c r="V20" s="737" t="s">
        <v>254</v>
      </c>
      <c r="W20" s="739" t="s">
        <v>255</v>
      </c>
      <c r="X20" s="154"/>
    </row>
    <row r="21" spans="1:24" s="1" customFormat="1" ht="30" customHeight="1" hidden="1">
      <c r="A21" s="196" t="s">
        <v>380</v>
      </c>
      <c r="B21" s="160" t="s">
        <v>17</v>
      </c>
      <c r="C21" s="85" t="s">
        <v>252</v>
      </c>
      <c r="D21" s="191"/>
      <c r="E21" s="191"/>
      <c r="F21" s="191"/>
      <c r="G21" s="191"/>
      <c r="H21" s="191"/>
      <c r="I21" s="82" t="s">
        <v>253</v>
      </c>
      <c r="J21" s="82" t="s">
        <v>253</v>
      </c>
      <c r="K21" s="203" t="s">
        <v>254</v>
      </c>
      <c r="L21" s="191"/>
      <c r="M21" s="191"/>
      <c r="N21" s="85" t="s">
        <v>252</v>
      </c>
      <c r="O21" s="191"/>
      <c r="P21" s="191"/>
      <c r="Q21" s="191"/>
      <c r="R21" s="83" t="s">
        <v>252</v>
      </c>
      <c r="S21" s="203" t="s">
        <v>254</v>
      </c>
      <c r="T21" s="83" t="s">
        <v>252</v>
      </c>
      <c r="U21" s="191"/>
      <c r="V21" s="83" t="s">
        <v>252</v>
      </c>
      <c r="W21" s="81" t="s">
        <v>255</v>
      </c>
      <c r="X21" s="154"/>
    </row>
    <row r="22" spans="1:24" s="1" customFormat="1" ht="30" customHeight="1" hidden="1">
      <c r="A22" s="175"/>
      <c r="B22" s="197" t="s">
        <v>341</v>
      </c>
      <c r="C22" s="80" t="s">
        <v>255</v>
      </c>
      <c r="D22" s="191"/>
      <c r="E22" s="191"/>
      <c r="F22" s="191"/>
      <c r="G22" s="191"/>
      <c r="H22" s="191"/>
      <c r="I22" s="82" t="s">
        <v>253</v>
      </c>
      <c r="J22" s="82" t="s">
        <v>253</v>
      </c>
      <c r="K22" s="80" t="s">
        <v>255</v>
      </c>
      <c r="L22" s="191"/>
      <c r="M22" s="191"/>
      <c r="N22" s="191"/>
      <c r="O22" s="191"/>
      <c r="P22" s="191"/>
      <c r="Q22" s="191"/>
      <c r="R22" s="191"/>
      <c r="S22" s="191"/>
      <c r="T22" s="191"/>
      <c r="U22" s="191"/>
      <c r="V22" s="83" t="s">
        <v>252</v>
      </c>
      <c r="W22" s="81" t="s">
        <v>255</v>
      </c>
      <c r="X22" s="154"/>
    </row>
    <row r="23" spans="1:24" s="1" customFormat="1" ht="30" customHeight="1" hidden="1">
      <c r="A23" s="175"/>
      <c r="B23" s="197" t="s">
        <v>336</v>
      </c>
      <c r="C23" s="203" t="s">
        <v>254</v>
      </c>
      <c r="D23" s="191"/>
      <c r="E23" s="191"/>
      <c r="F23" s="191"/>
      <c r="G23" s="191"/>
      <c r="H23" s="191"/>
      <c r="I23" s="82" t="s">
        <v>253</v>
      </c>
      <c r="J23" s="82" t="s">
        <v>253</v>
      </c>
      <c r="K23" s="80" t="s">
        <v>255</v>
      </c>
      <c r="L23" s="191"/>
      <c r="M23" s="191"/>
      <c r="N23" s="191"/>
      <c r="O23" s="191"/>
      <c r="P23" s="191"/>
      <c r="Q23" s="191"/>
      <c r="R23" s="191"/>
      <c r="S23" s="191"/>
      <c r="T23" s="191"/>
      <c r="U23" s="191"/>
      <c r="V23" s="83" t="s">
        <v>252</v>
      </c>
      <c r="W23" s="205" t="s">
        <v>254</v>
      </c>
      <c r="X23" s="154"/>
    </row>
    <row r="24" spans="1:24" s="1" customFormat="1" ht="30" customHeight="1" hidden="1">
      <c r="A24" s="176"/>
      <c r="B24" s="197" t="s">
        <v>333</v>
      </c>
      <c r="C24" s="82" t="s">
        <v>253</v>
      </c>
      <c r="D24" s="191"/>
      <c r="E24" s="191"/>
      <c r="F24" s="191"/>
      <c r="G24" s="191"/>
      <c r="H24" s="191"/>
      <c r="I24" s="80" t="s">
        <v>255</v>
      </c>
      <c r="J24" s="82" t="s">
        <v>253</v>
      </c>
      <c r="K24" s="82" t="s">
        <v>253</v>
      </c>
      <c r="L24" s="191"/>
      <c r="M24" s="191"/>
      <c r="N24" s="191"/>
      <c r="O24" s="191"/>
      <c r="P24" s="191"/>
      <c r="Q24" s="191"/>
      <c r="R24" s="191"/>
      <c r="S24" s="191"/>
      <c r="T24" s="191"/>
      <c r="U24" s="191"/>
      <c r="V24" s="83" t="s">
        <v>252</v>
      </c>
      <c r="W24" s="84" t="s">
        <v>253</v>
      </c>
      <c r="X24" s="154"/>
    </row>
    <row r="25" spans="1:24" s="1" customFormat="1" ht="30" customHeight="1" hidden="1">
      <c r="A25" s="176"/>
      <c r="B25" s="197" t="s">
        <v>339</v>
      </c>
      <c r="C25" s="82" t="s">
        <v>253</v>
      </c>
      <c r="D25" s="191"/>
      <c r="E25" s="191"/>
      <c r="F25" s="191"/>
      <c r="G25" s="191"/>
      <c r="H25" s="191"/>
      <c r="I25" s="82" t="s">
        <v>253</v>
      </c>
      <c r="J25" s="82" t="s">
        <v>253</v>
      </c>
      <c r="K25" s="82" t="s">
        <v>253</v>
      </c>
      <c r="L25" s="191"/>
      <c r="M25" s="191"/>
      <c r="N25" s="191"/>
      <c r="O25" s="191"/>
      <c r="P25" s="191"/>
      <c r="Q25" s="191"/>
      <c r="R25" s="191"/>
      <c r="S25" s="191"/>
      <c r="T25" s="191"/>
      <c r="U25" s="191"/>
      <c r="V25" s="209" t="s">
        <v>254</v>
      </c>
      <c r="W25" s="84" t="s">
        <v>253</v>
      </c>
      <c r="X25" s="154"/>
    </row>
    <row r="26" spans="1:24" s="1" customFormat="1" ht="30" customHeight="1" hidden="1">
      <c r="A26" s="176"/>
      <c r="B26" s="197" t="s">
        <v>340</v>
      </c>
      <c r="C26" s="203" t="s">
        <v>254</v>
      </c>
      <c r="D26" s="191"/>
      <c r="E26" s="191"/>
      <c r="F26" s="191"/>
      <c r="G26" s="191"/>
      <c r="H26" s="191"/>
      <c r="I26" s="82" t="s">
        <v>253</v>
      </c>
      <c r="J26" s="82" t="s">
        <v>253</v>
      </c>
      <c r="K26" s="82" t="s">
        <v>253</v>
      </c>
      <c r="L26" s="191"/>
      <c r="M26" s="191"/>
      <c r="N26" s="191"/>
      <c r="O26" s="191"/>
      <c r="P26" s="191"/>
      <c r="Q26" s="191"/>
      <c r="R26" s="191"/>
      <c r="S26" s="191"/>
      <c r="T26" s="191"/>
      <c r="U26" s="191"/>
      <c r="V26" s="209" t="s">
        <v>254</v>
      </c>
      <c r="W26" s="84" t="s">
        <v>253</v>
      </c>
      <c r="X26" s="154"/>
    </row>
    <row r="27" spans="1:24" s="1" customFormat="1" ht="30" customHeight="1" hidden="1">
      <c r="A27" s="176"/>
      <c r="B27" s="197" t="s">
        <v>379</v>
      </c>
      <c r="C27" s="82" t="s">
        <v>253</v>
      </c>
      <c r="D27" s="211"/>
      <c r="E27" s="211"/>
      <c r="F27" s="191"/>
      <c r="G27" s="191"/>
      <c r="H27" s="212"/>
      <c r="I27" s="82" t="s">
        <v>253</v>
      </c>
      <c r="J27" s="82" t="s">
        <v>253</v>
      </c>
      <c r="K27" s="82" t="s">
        <v>253</v>
      </c>
      <c r="L27" s="191"/>
      <c r="M27" s="191"/>
      <c r="N27" s="191"/>
      <c r="O27" s="191"/>
      <c r="P27" s="191"/>
      <c r="Q27" s="191"/>
      <c r="R27" s="191"/>
      <c r="S27" s="191"/>
      <c r="T27" s="191"/>
      <c r="U27" s="191"/>
      <c r="V27" s="209" t="s">
        <v>254</v>
      </c>
      <c r="W27" s="84" t="s">
        <v>253</v>
      </c>
      <c r="X27" s="154"/>
    </row>
    <row r="28" spans="1:24" s="1" customFormat="1" ht="30" customHeight="1" hidden="1">
      <c r="A28" s="186"/>
      <c r="B28" s="198" t="s">
        <v>335</v>
      </c>
      <c r="C28" s="87" t="s">
        <v>255</v>
      </c>
      <c r="D28" s="213"/>
      <c r="E28" s="213"/>
      <c r="F28" s="194"/>
      <c r="G28" s="194"/>
      <c r="H28" s="214"/>
      <c r="I28" s="209" t="s">
        <v>254</v>
      </c>
      <c r="J28" s="87" t="s">
        <v>255</v>
      </c>
      <c r="K28" s="210" t="s">
        <v>257</v>
      </c>
      <c r="L28" s="194"/>
      <c r="M28" s="194"/>
      <c r="N28" s="194"/>
      <c r="O28" s="194"/>
      <c r="P28" s="194"/>
      <c r="Q28" s="194"/>
      <c r="R28" s="194"/>
      <c r="S28" s="194"/>
      <c r="T28" s="194"/>
      <c r="U28" s="194"/>
      <c r="V28" s="83" t="s">
        <v>252</v>
      </c>
      <c r="W28" s="373" t="s">
        <v>254</v>
      </c>
      <c r="X28" s="154"/>
    </row>
    <row r="29" spans="3:24" hidden="1">
      <c r="C29" s="50"/>
      <c r="D29" s="50"/>
      <c r="E29" s="50"/>
      <c r="F29" s="50"/>
      <c r="G29" s="50"/>
      <c r="H29" s="50"/>
      <c r="I29" s="50"/>
      <c r="J29" s="50"/>
      <c r="K29" s="50"/>
      <c r="L29" s="50"/>
      <c r="M29" s="50"/>
      <c r="N29" s="50"/>
      <c r="O29" s="50"/>
      <c r="P29" s="50"/>
      <c r="Q29" s="50"/>
      <c r="R29" s="50"/>
      <c r="S29" s="50"/>
      <c r="T29" s="384"/>
      <c r="U29" s="50"/>
      <c r="V29" s="50"/>
      <c r="W29" s="50"/>
      <c r="X29" s="50"/>
    </row>
    <row r="30" spans="1:24" hidden="1">
      <c r="A30" s="59" t="s">
        <v>247</v>
      </c>
      <c r="B30" s="65" t="s">
        <v>252</v>
      </c>
      <c r="C30" s="379">
        <v>3</v>
      </c>
      <c r="D30" s="374">
        <v>0</v>
      </c>
      <c r="E30" s="379">
        <v>1</v>
      </c>
      <c r="F30" s="379">
        <v>0</v>
      </c>
      <c r="G30" s="379">
        <v>0</v>
      </c>
      <c r="H30" s="379">
        <v>1</v>
      </c>
      <c r="I30" s="379">
        <v>0</v>
      </c>
      <c r="J30" s="379">
        <v>0</v>
      </c>
      <c r="K30" s="379">
        <v>0</v>
      </c>
      <c r="L30" s="379">
        <v>0</v>
      </c>
      <c r="M30" s="379">
        <v>0</v>
      </c>
      <c r="N30" s="379">
        <v>5</v>
      </c>
      <c r="O30" s="379">
        <v>4</v>
      </c>
      <c r="P30" s="379">
        <v>1</v>
      </c>
      <c r="Q30" s="379">
        <v>0</v>
      </c>
      <c r="R30" s="379">
        <v>1</v>
      </c>
      <c r="S30" s="379">
        <v>0</v>
      </c>
      <c r="T30" s="379">
        <v>2</v>
      </c>
      <c r="U30" s="379">
        <v>1</v>
      </c>
      <c r="V30" s="379">
        <v>12</v>
      </c>
      <c r="W30" s="389">
        <v>2</v>
      </c>
      <c r="X30" s="50"/>
    </row>
    <row r="31" spans="1:24" hidden="1">
      <c r="A31" s="16"/>
      <c r="B31" s="68" t="s">
        <v>254</v>
      </c>
      <c r="C31" s="380">
        <v>4</v>
      </c>
      <c r="D31" s="375">
        <v>0</v>
      </c>
      <c r="E31" s="380">
        <v>0</v>
      </c>
      <c r="F31" s="380">
        <v>2</v>
      </c>
      <c r="G31" s="380">
        <v>1</v>
      </c>
      <c r="H31" s="380">
        <v>0</v>
      </c>
      <c r="I31" s="380">
        <v>1</v>
      </c>
      <c r="J31" s="380">
        <v>0</v>
      </c>
      <c r="K31" s="380">
        <v>1</v>
      </c>
      <c r="L31" s="380">
        <v>1</v>
      </c>
      <c r="M31" s="380">
        <v>1</v>
      </c>
      <c r="N31" s="380">
        <v>0</v>
      </c>
      <c r="O31" s="380">
        <v>1</v>
      </c>
      <c r="P31" s="380">
        <v>0</v>
      </c>
      <c r="Q31" s="380">
        <v>0</v>
      </c>
      <c r="R31" s="380">
        <v>0</v>
      </c>
      <c r="S31" s="380">
        <v>2</v>
      </c>
      <c r="T31" s="380">
        <v>0</v>
      </c>
      <c r="U31" s="380">
        <v>0</v>
      </c>
      <c r="V31" s="380">
        <v>6</v>
      </c>
      <c r="W31" s="388">
        <v>7</v>
      </c>
      <c r="X31" s="50"/>
    </row>
    <row r="32" spans="1:24" hidden="1">
      <c r="A32" s="16"/>
      <c r="B32" s="71" t="s">
        <v>255</v>
      </c>
      <c r="C32" s="381">
        <v>7</v>
      </c>
      <c r="D32" s="376">
        <v>0</v>
      </c>
      <c r="E32" s="381">
        <v>2</v>
      </c>
      <c r="F32" s="381">
        <v>1</v>
      </c>
      <c r="G32" s="381">
        <v>3</v>
      </c>
      <c r="H32" s="381">
        <v>2</v>
      </c>
      <c r="I32" s="381">
        <v>1</v>
      </c>
      <c r="J32" s="381">
        <v>1</v>
      </c>
      <c r="K32" s="381">
        <v>2</v>
      </c>
      <c r="L32" s="381">
        <v>4</v>
      </c>
      <c r="M32" s="381">
        <v>2</v>
      </c>
      <c r="N32" s="381">
        <v>1</v>
      </c>
      <c r="O32" s="381">
        <v>1</v>
      </c>
      <c r="P32" s="381">
        <v>0</v>
      </c>
      <c r="Q32" s="381">
        <v>0</v>
      </c>
      <c r="R32" s="381">
        <v>0</v>
      </c>
      <c r="S32" s="381">
        <v>0</v>
      </c>
      <c r="T32" s="381">
        <v>0</v>
      </c>
      <c r="U32" s="381">
        <v>1</v>
      </c>
      <c r="V32" s="381">
        <v>1</v>
      </c>
      <c r="W32" s="387">
        <v>5</v>
      </c>
      <c r="X32" s="50"/>
    </row>
    <row r="33" spans="1:24" hidden="1">
      <c r="A33" s="1"/>
      <c r="B33" s="64" t="s">
        <v>253</v>
      </c>
      <c r="C33" s="382">
        <v>8</v>
      </c>
      <c r="D33" s="377">
        <v>0</v>
      </c>
      <c r="E33" s="382">
        <v>5</v>
      </c>
      <c r="F33" s="382">
        <v>3</v>
      </c>
      <c r="G33" s="382">
        <v>2</v>
      </c>
      <c r="H33" s="382">
        <v>3</v>
      </c>
      <c r="I33" s="382">
        <v>6</v>
      </c>
      <c r="J33" s="382">
        <v>7</v>
      </c>
      <c r="K33" s="382">
        <v>4</v>
      </c>
      <c r="L33" s="382">
        <v>2</v>
      </c>
      <c r="M33" s="382">
        <v>4</v>
      </c>
      <c r="N33" s="382">
        <v>1</v>
      </c>
      <c r="O33" s="382">
        <v>0</v>
      </c>
      <c r="P33" s="382">
        <v>0</v>
      </c>
      <c r="Q33" s="382">
        <v>1</v>
      </c>
      <c r="R33" s="382">
        <v>0</v>
      </c>
      <c r="S33" s="382">
        <v>0</v>
      </c>
      <c r="T33" s="382">
        <v>0</v>
      </c>
      <c r="U33" s="382">
        <v>0</v>
      </c>
      <c r="V33" s="382">
        <v>2</v>
      </c>
      <c r="W33" s="386">
        <v>8</v>
      </c>
      <c r="X33" s="50"/>
    </row>
    <row r="34" spans="1:24" ht="15" hidden="1" thickBot="1">
      <c r="A34" s="58"/>
      <c r="B34" s="58" t="s">
        <v>257</v>
      </c>
      <c r="C34" s="383" t="s">
        <v>32</v>
      </c>
      <c r="D34" s="378" t="s">
        <v>32</v>
      </c>
      <c r="E34" s="383" t="s">
        <v>32</v>
      </c>
      <c r="F34" s="378" t="s">
        <v>32</v>
      </c>
      <c r="G34" s="383" t="s">
        <v>32</v>
      </c>
      <c r="H34" s="383" t="s">
        <v>32</v>
      </c>
      <c r="I34" s="383" t="s">
        <v>32</v>
      </c>
      <c r="J34" s="383" t="s">
        <v>32</v>
      </c>
      <c r="K34" s="383">
        <v>1</v>
      </c>
      <c r="L34" s="383">
        <v>1</v>
      </c>
      <c r="M34" s="383">
        <v>1</v>
      </c>
      <c r="N34" s="383" t="s">
        <v>32</v>
      </c>
      <c r="O34" s="383" t="s">
        <v>32</v>
      </c>
      <c r="P34" s="383" t="s">
        <v>32</v>
      </c>
      <c r="Q34" s="383" t="s">
        <v>32</v>
      </c>
      <c r="R34" s="383" t="s">
        <v>32</v>
      </c>
      <c r="S34" s="383" t="s">
        <v>32</v>
      </c>
      <c r="T34" s="383" t="s">
        <v>32</v>
      </c>
      <c r="U34" s="383">
        <v>4</v>
      </c>
      <c r="V34" s="383">
        <v>1</v>
      </c>
      <c r="W34" s="385" t="s">
        <v>32</v>
      </c>
      <c r="X34" s="50"/>
    </row>
    <row r="35" spans="1:24" ht="15" hidden="1" thickBot="1">
      <c r="A35" s="58"/>
      <c r="B35" s="58" t="s">
        <v>248</v>
      </c>
      <c r="C35" s="383">
        <f>SUM(C30:C33)</f>
        <v>22</v>
      </c>
      <c r="D35" s="378">
        <f>SUM(D30:D33)</f>
        <v>0</v>
      </c>
      <c r="E35" s="383">
        <f>SUM(E30:E33)</f>
        <v>8</v>
      </c>
      <c r="F35" s="383">
        <f>SUM(F30:F33)</f>
        <v>6</v>
      </c>
      <c r="G35" s="383">
        <f>SUM(G30:G33)</f>
        <v>6</v>
      </c>
      <c r="H35" s="383">
        <f>SUM(H30:H33)</f>
        <v>6</v>
      </c>
      <c r="I35" s="383">
        <f>SUM(I30:I33)</f>
        <v>8</v>
      </c>
      <c r="J35" s="383">
        <f>SUM(J30:J33)</f>
        <v>8</v>
      </c>
      <c r="K35" s="383">
        <f>SUM(K30:K33)</f>
        <v>7</v>
      </c>
      <c r="L35" s="383">
        <f>SUM(L30:L33)</f>
        <v>7</v>
      </c>
      <c r="M35" s="383">
        <f>SUM(M30:M33)</f>
        <v>7</v>
      </c>
      <c r="N35" s="383">
        <f>SUM(N30:N33)</f>
        <v>7</v>
      </c>
      <c r="O35" s="383">
        <f>SUM(O30:O33)</f>
        <v>6</v>
      </c>
      <c r="P35" s="383">
        <f>SUM(P30:P33)</f>
        <v>1</v>
      </c>
      <c r="Q35" s="383">
        <f>SUM(Q30:Q33)</f>
        <v>1</v>
      </c>
      <c r="R35" s="383">
        <f>SUM(R30:R33)</f>
        <v>1</v>
      </c>
      <c r="S35" s="383">
        <f>SUM(S30:S33)</f>
        <v>2</v>
      </c>
      <c r="T35" s="383">
        <f>SUM(T30:T33)</f>
        <v>2</v>
      </c>
      <c r="U35" s="383">
        <f>SUM(U30:U33)</f>
        <v>2</v>
      </c>
      <c r="V35" s="383">
        <f>SUM(V30:V33)</f>
        <v>21</v>
      </c>
      <c r="W35" s="385">
        <f>SUM(W30:W33)</f>
        <v>22</v>
      </c>
      <c r="X35" s="50"/>
    </row>
    <row r="36" spans="1:24" s="78" customFormat="1" hidden="1">
      <c r="A36" s="77" t="s">
        <v>259</v>
      </c>
      <c r="U36" s="47"/>
      <c r="X36" s="732"/>
    </row>
    <row r="37" spans="24:24" hidden="1">
      <c r="X37" s="50"/>
    </row>
    <row r="38" spans="2:24" hidden="1">
      <c r="B38" s="55" t="s">
        <v>246</v>
      </c>
      <c r="C38" s="56"/>
      <c r="D38" s="57" t="s">
        <v>245</v>
      </c>
      <c r="X38" s="50"/>
    </row>
  </sheetData>
  <mergeCells count="10">
    <mergeCell ref="T2:T3"/>
    <mergeCell ref="U2:U3"/>
    <mergeCell ref="V2:V3"/>
    <mergeCell ref="W2:W3"/>
    <mergeCell ref="D2:J3"/>
    <mergeCell ref="C2:C3"/>
    <mergeCell ref="K2:M2"/>
    <mergeCell ref="N2:N3"/>
    <mergeCell ref="O2:R2"/>
    <mergeCell ref="S2:S3"/>
  </mergeCells>
  <pageMargins left="0.7" right="0.7" top="0.75" bottom="0.75" header="0.3" footer="0.3"/>
  <pageSetup paperSize="8" scale="86" orientation="landscape"/>
  <headerFooter scaleWithDoc="1" alignWithMargins="0" differentFirst="0" differentOddEven="0"/>
  <extLst/>
</worksheet>
</file>

<file path=xl/worksheets/sheet3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AA36"/>
  <sheetViews>
    <sheetView topLeftCell="A1" view="normal" workbookViewId="0">
      <pane xSplit="2" ySplit="4" topLeftCell="C5" activePane="bottomRight" state="frozen"/>
      <selection pane="bottomRight" activeCell="U5" sqref="U5:X10"/>
    </sheetView>
  </sheetViews>
  <sheetFormatPr defaultRowHeight="14.4"/>
  <cols>
    <col min="1" max="2" width="24.375" customWidth="1"/>
    <col min="4" max="5" width="9.125" hidden="1" customWidth="1"/>
    <col min="6" max="7" width="9.125" customWidth="1"/>
    <col min="9" max="13" width="9.125" hidden="1" customWidth="1"/>
    <col min="16" max="20" width="9.125" hidden="1" customWidth="1"/>
    <col min="21" max="21" width="9.125" customWidth="1"/>
  </cols>
  <sheetData>
    <row r="1" spans="1:24" s="1" customFormat="1" ht="31.5" customHeight="1">
      <c r="A1" s="15" t="s">
        <v>586</v>
      </c>
      <c r="X1" s="61"/>
    </row>
    <row r="2" spans="1:24" s="1" customFormat="1" ht="31.5" customHeight="1">
      <c r="A2" s="15"/>
      <c r="C2" s="166" t="s">
        <v>67</v>
      </c>
      <c r="D2" s="1557" t="s">
        <v>242</v>
      </c>
      <c r="E2" s="13"/>
      <c r="F2" s="13"/>
      <c r="G2" s="13"/>
      <c r="H2" s="13"/>
      <c r="I2" s="13"/>
      <c r="J2" s="651"/>
      <c r="K2" s="1558" t="s">
        <v>243</v>
      </c>
      <c r="L2" s="1559"/>
      <c r="M2" s="1560"/>
      <c r="N2" s="166" t="s">
        <v>258</v>
      </c>
      <c r="O2" s="166" t="s">
        <v>77</v>
      </c>
      <c r="P2" s="13"/>
      <c r="Q2" s="13"/>
      <c r="R2" s="651"/>
      <c r="S2" s="166" t="s">
        <v>72</v>
      </c>
      <c r="T2" s="166" t="s">
        <v>73</v>
      </c>
      <c r="U2" s="166" t="s">
        <v>580</v>
      </c>
      <c r="V2" s="166" t="s">
        <v>78</v>
      </c>
      <c r="W2" s="1555" t="s">
        <v>80</v>
      </c>
      <c r="X2" s="1556" t="s">
        <v>256</v>
      </c>
    </row>
    <row r="3" spans="1:24" s="11" customFormat="1" ht="95.25" customHeight="1">
      <c r="A3" s="11" t="s">
        <v>37</v>
      </c>
      <c r="B3" s="11" t="s">
        <v>8</v>
      </c>
      <c r="C3" s="166"/>
      <c r="D3" s="54" t="s">
        <v>239</v>
      </c>
      <c r="E3" s="166" t="s">
        <v>240</v>
      </c>
      <c r="F3" s="166" t="s">
        <v>241</v>
      </c>
      <c r="G3" s="166" t="s">
        <v>201</v>
      </c>
      <c r="H3" s="166" t="s">
        <v>202</v>
      </c>
      <c r="I3" s="166" t="s">
        <v>273</v>
      </c>
      <c r="J3" s="166" t="s">
        <v>275</v>
      </c>
      <c r="K3" s="166" t="s">
        <v>68</v>
      </c>
      <c r="L3" s="166" t="s">
        <v>204</v>
      </c>
      <c r="M3" s="166" t="s">
        <v>205</v>
      </c>
      <c r="N3" s="166"/>
      <c r="O3" s="166"/>
      <c r="P3" s="166" t="s">
        <v>70</v>
      </c>
      <c r="Q3" s="166" t="s">
        <v>71</v>
      </c>
      <c r="R3" s="166" t="s">
        <v>295</v>
      </c>
      <c r="S3" s="166"/>
      <c r="T3" s="166"/>
      <c r="U3" s="166"/>
      <c r="V3" s="166"/>
      <c r="W3" s="1555"/>
      <c r="X3" s="1556"/>
    </row>
    <row r="4" spans="1:24" s="5" customFormat="1" ht="23.25" customHeight="1" thickBot="1">
      <c r="A4" s="6"/>
      <c r="B4" s="6"/>
      <c r="C4" s="53"/>
      <c r="D4" s="53"/>
      <c r="E4" s="53"/>
      <c r="F4" s="53"/>
      <c r="G4" s="53"/>
      <c r="H4" s="53"/>
      <c r="I4" s="53"/>
      <c r="J4" s="53"/>
      <c r="K4" s="53"/>
      <c r="L4" s="53"/>
      <c r="M4" s="53"/>
      <c r="N4" s="53"/>
      <c r="O4" s="53"/>
      <c r="P4" s="53"/>
      <c r="Q4" s="53"/>
      <c r="R4" s="53"/>
      <c r="S4" s="53"/>
      <c r="T4" s="53"/>
      <c r="U4" s="53"/>
      <c r="V4" s="53"/>
      <c r="W4" s="62"/>
      <c r="X4" s="63"/>
    </row>
    <row r="5" spans="1:24" s="2" customFormat="1" ht="28.8">
      <c r="A5" s="621" t="s">
        <v>479</v>
      </c>
      <c r="B5" s="622" t="s">
        <v>342</v>
      </c>
      <c r="C5" s="789" t="s">
        <v>255</v>
      </c>
      <c r="D5" s="611"/>
      <c r="E5" s="611"/>
      <c r="F5" s="648" t="s">
        <v>253</v>
      </c>
      <c r="G5" s="648" t="s">
        <v>253</v>
      </c>
      <c r="H5" s="648" t="s">
        <v>253</v>
      </c>
      <c r="I5" s="611"/>
      <c r="J5" s="611"/>
      <c r="K5" s="611"/>
      <c r="L5" s="611"/>
      <c r="M5" s="611"/>
      <c r="N5" s="790" t="s">
        <v>255</v>
      </c>
      <c r="O5" s="791" t="s">
        <v>254</v>
      </c>
      <c r="P5" s="611"/>
      <c r="Q5" s="611"/>
      <c r="R5" s="611"/>
      <c r="S5" s="611"/>
      <c r="T5" s="611"/>
      <c r="U5" s="612" t="s">
        <v>257</v>
      </c>
      <c r="V5" s="648" t="s">
        <v>253</v>
      </c>
      <c r="W5" s="613" t="s">
        <v>257</v>
      </c>
      <c r="X5" s="649" t="s">
        <v>253</v>
      </c>
    </row>
    <row r="6" spans="1:24" s="2" customFormat="1" ht="24.6">
      <c r="A6" s="623"/>
      <c r="B6" s="197" t="s">
        <v>331</v>
      </c>
      <c r="C6" s="792" t="s">
        <v>254</v>
      </c>
      <c r="D6" s="615"/>
      <c r="E6" s="615"/>
      <c r="F6" s="397" t="s">
        <v>253</v>
      </c>
      <c r="G6" s="397" t="s">
        <v>253</v>
      </c>
      <c r="H6" s="397" t="s">
        <v>253</v>
      </c>
      <c r="I6" s="615"/>
      <c r="J6" s="615"/>
      <c r="K6" s="615"/>
      <c r="L6" s="615"/>
      <c r="M6" s="615"/>
      <c r="N6" s="722" t="s">
        <v>254</v>
      </c>
      <c r="O6" s="722" t="s">
        <v>254</v>
      </c>
      <c r="P6" s="615"/>
      <c r="Q6" s="615"/>
      <c r="R6" s="615"/>
      <c r="S6" s="615"/>
      <c r="T6" s="615"/>
      <c r="U6" s="650" t="s">
        <v>252</v>
      </c>
      <c r="V6" s="397" t="s">
        <v>253</v>
      </c>
      <c r="W6" s="735" t="s">
        <v>254</v>
      </c>
      <c r="X6" s="647" t="s">
        <v>255</v>
      </c>
    </row>
    <row r="7" spans="1:24" s="1" customFormat="1" ht="30" customHeight="1">
      <c r="A7" s="624"/>
      <c r="B7" s="197" t="s">
        <v>332</v>
      </c>
      <c r="C7" s="792" t="s">
        <v>254</v>
      </c>
      <c r="D7" s="616"/>
      <c r="E7" s="616"/>
      <c r="F7" s="397" t="s">
        <v>253</v>
      </c>
      <c r="G7" s="397" t="s">
        <v>253</v>
      </c>
      <c r="H7" s="397" t="s">
        <v>253</v>
      </c>
      <c r="I7" s="616"/>
      <c r="J7" s="616"/>
      <c r="K7" s="616"/>
      <c r="L7" s="616"/>
      <c r="M7" s="616"/>
      <c r="N7" s="650" t="s">
        <v>252</v>
      </c>
      <c r="O7" s="650" t="s">
        <v>252</v>
      </c>
      <c r="P7" s="616"/>
      <c r="Q7" s="616"/>
      <c r="R7" s="616"/>
      <c r="S7" s="616"/>
      <c r="T7" s="616"/>
      <c r="U7" s="402" t="s">
        <v>255</v>
      </c>
      <c r="V7" s="402" t="s">
        <v>255</v>
      </c>
      <c r="W7" s="604"/>
      <c r="X7" s="647" t="s">
        <v>255</v>
      </c>
    </row>
    <row r="8" spans="1:24" s="1" customFormat="1" ht="30" customHeight="1">
      <c r="A8" s="624"/>
      <c r="B8" s="197" t="s">
        <v>333</v>
      </c>
      <c r="C8" s="793" t="s">
        <v>255</v>
      </c>
      <c r="D8" s="616"/>
      <c r="E8" s="616"/>
      <c r="F8" s="402" t="s">
        <v>255</v>
      </c>
      <c r="G8" s="397" t="s">
        <v>253</v>
      </c>
      <c r="H8" s="402" t="s">
        <v>255</v>
      </c>
      <c r="I8" s="616"/>
      <c r="J8" s="616"/>
      <c r="K8" s="616"/>
      <c r="L8" s="616"/>
      <c r="M8" s="616"/>
      <c r="N8" s="722" t="s">
        <v>254</v>
      </c>
      <c r="O8" s="402" t="s">
        <v>255</v>
      </c>
      <c r="P8" s="616"/>
      <c r="Q8" s="616"/>
      <c r="R8" s="616"/>
      <c r="S8" s="616"/>
      <c r="T8" s="616"/>
      <c r="U8" s="402" t="s">
        <v>255</v>
      </c>
      <c r="V8" s="722" t="s">
        <v>254</v>
      </c>
      <c r="W8" s="734" t="s">
        <v>252</v>
      </c>
      <c r="X8" s="647" t="s">
        <v>255</v>
      </c>
    </row>
    <row r="9" spans="1:24" s="1" customFormat="1" ht="30" customHeight="1">
      <c r="A9" s="624"/>
      <c r="B9" s="197" t="s">
        <v>334</v>
      </c>
      <c r="C9" s="794" t="s">
        <v>253</v>
      </c>
      <c r="D9" s="397" t="s">
        <v>253</v>
      </c>
      <c r="E9" s="397" t="s">
        <v>253</v>
      </c>
      <c r="F9" s="397" t="s">
        <v>253</v>
      </c>
      <c r="G9" s="397" t="s">
        <v>253</v>
      </c>
      <c r="H9" s="397" t="s">
        <v>253</v>
      </c>
      <c r="I9" s="616"/>
      <c r="J9" s="616"/>
      <c r="K9" s="616"/>
      <c r="L9" s="616"/>
      <c r="M9" s="616"/>
      <c r="N9" s="650" t="s">
        <v>252</v>
      </c>
      <c r="O9" s="650" t="s">
        <v>252</v>
      </c>
      <c r="P9" s="616"/>
      <c r="Q9" s="616"/>
      <c r="R9" s="616"/>
      <c r="S9" s="616"/>
      <c r="T9" s="616"/>
      <c r="U9" s="722" t="s">
        <v>254</v>
      </c>
      <c r="V9" s="397" t="s">
        <v>253</v>
      </c>
      <c r="W9" s="735" t="s">
        <v>254</v>
      </c>
      <c r="X9" s="647" t="s">
        <v>255</v>
      </c>
    </row>
    <row r="10" spans="1:24" s="1" customFormat="1" ht="30" customHeight="1" thickBot="1">
      <c r="A10" s="652"/>
      <c r="B10" s="48" t="s">
        <v>335</v>
      </c>
      <c r="C10" s="795" t="s">
        <v>255</v>
      </c>
      <c r="D10" s="796"/>
      <c r="E10" s="796"/>
      <c r="F10" s="797" t="s">
        <v>255</v>
      </c>
      <c r="G10" s="798" t="s">
        <v>252</v>
      </c>
      <c r="H10" s="798" t="s">
        <v>252</v>
      </c>
      <c r="I10" s="796"/>
      <c r="J10" s="796"/>
      <c r="K10" s="796"/>
      <c r="L10" s="796"/>
      <c r="M10" s="796"/>
      <c r="N10" s="797" t="s">
        <v>255</v>
      </c>
      <c r="O10" s="798" t="s">
        <v>252</v>
      </c>
      <c r="P10" s="796"/>
      <c r="Q10" s="796"/>
      <c r="R10" s="796"/>
      <c r="S10" s="796"/>
      <c r="T10" s="796"/>
      <c r="U10" s="404" t="s">
        <v>254</v>
      </c>
      <c r="V10" s="404" t="s">
        <v>254</v>
      </c>
      <c r="W10" s="799" t="s">
        <v>255</v>
      </c>
      <c r="X10" s="800" t="s">
        <v>254</v>
      </c>
    </row>
    <row r="11" spans="1:24" s="1" customFormat="1" ht="28.8" hidden="1">
      <c r="A11" s="637" t="s">
        <v>429</v>
      </c>
      <c r="B11" s="569" t="s">
        <v>17</v>
      </c>
      <c r="C11" s="85" t="s">
        <v>252</v>
      </c>
      <c r="D11" s="206"/>
      <c r="E11" s="82" t="s">
        <v>253</v>
      </c>
      <c r="F11" s="206"/>
      <c r="G11" s="206"/>
      <c r="H11" s="206"/>
      <c r="I11" s="206"/>
      <c r="J11" s="206"/>
      <c r="K11" s="206"/>
      <c r="L11" s="203" t="s">
        <v>254</v>
      </c>
      <c r="M11" s="203" t="s">
        <v>254</v>
      </c>
      <c r="N11" s="85" t="s">
        <v>252</v>
      </c>
      <c r="O11" s="206"/>
      <c r="P11" s="85" t="s">
        <v>252</v>
      </c>
      <c r="Q11" s="82" t="s">
        <v>253</v>
      </c>
      <c r="R11" s="206"/>
      <c r="S11" s="203" t="s">
        <v>254</v>
      </c>
      <c r="T11" s="85" t="s">
        <v>252</v>
      </c>
      <c r="U11" s="206"/>
      <c r="V11" s="206"/>
      <c r="W11" s="83" t="s">
        <v>252</v>
      </c>
      <c r="X11" s="219" t="s">
        <v>254</v>
      </c>
    </row>
    <row r="12" spans="1:24" s="1" customFormat="1" ht="30" customHeight="1" hidden="1">
      <c r="A12" s="624"/>
      <c r="B12" s="197" t="s">
        <v>341</v>
      </c>
      <c r="C12" s="80" t="s">
        <v>255</v>
      </c>
      <c r="D12" s="206"/>
      <c r="E12" s="82" t="s">
        <v>253</v>
      </c>
      <c r="F12" s="206"/>
      <c r="G12" s="206"/>
      <c r="H12" s="206"/>
      <c r="I12" s="206"/>
      <c r="J12" s="206"/>
      <c r="K12" s="206"/>
      <c r="L12" s="80" t="s">
        <v>255</v>
      </c>
      <c r="M12" s="80" t="s">
        <v>255</v>
      </c>
      <c r="N12" s="206"/>
      <c r="O12" s="206"/>
      <c r="P12" s="206"/>
      <c r="Q12" s="206"/>
      <c r="R12" s="206"/>
      <c r="S12" s="206"/>
      <c r="T12" s="206"/>
      <c r="U12" s="206"/>
      <c r="V12" s="206"/>
      <c r="W12" s="83" t="s">
        <v>252</v>
      </c>
      <c r="X12" s="219" t="s">
        <v>254</v>
      </c>
    </row>
    <row r="13" spans="1:24" s="1" customFormat="1" ht="30" customHeight="1" hidden="1">
      <c r="A13" s="624"/>
      <c r="B13" s="197" t="s">
        <v>336</v>
      </c>
      <c r="C13" s="203" t="s">
        <v>254</v>
      </c>
      <c r="D13" s="206"/>
      <c r="E13" s="82" t="s">
        <v>253</v>
      </c>
      <c r="F13" s="206"/>
      <c r="G13" s="206"/>
      <c r="H13" s="206"/>
      <c r="I13" s="206"/>
      <c r="J13" s="206"/>
      <c r="K13" s="206"/>
      <c r="L13" s="80" t="s">
        <v>255</v>
      </c>
      <c r="M13" s="82" t="s">
        <v>253</v>
      </c>
      <c r="N13" s="206"/>
      <c r="O13" s="206"/>
      <c r="P13" s="206"/>
      <c r="Q13" s="206"/>
      <c r="R13" s="206"/>
      <c r="S13" s="206"/>
      <c r="T13" s="206"/>
      <c r="U13" s="206"/>
      <c r="V13" s="206"/>
      <c r="W13" s="83" t="s">
        <v>252</v>
      </c>
      <c r="X13" s="219" t="s">
        <v>254</v>
      </c>
    </row>
    <row r="14" spans="1:24" s="1" customFormat="1" ht="30" customHeight="1" hidden="1">
      <c r="A14" s="625"/>
      <c r="B14" s="197" t="s">
        <v>337</v>
      </c>
      <c r="C14" s="82" t="s">
        <v>253</v>
      </c>
      <c r="D14" s="206"/>
      <c r="E14" s="82" t="s">
        <v>253</v>
      </c>
      <c r="F14" s="206"/>
      <c r="G14" s="206"/>
      <c r="H14" s="206"/>
      <c r="I14" s="206"/>
      <c r="J14" s="206"/>
      <c r="K14" s="206"/>
      <c r="L14" s="82" t="s">
        <v>253</v>
      </c>
      <c r="M14" s="82" t="s">
        <v>253</v>
      </c>
      <c r="N14" s="206"/>
      <c r="O14" s="206"/>
      <c r="P14" s="206"/>
      <c r="Q14" s="206"/>
      <c r="R14" s="206"/>
      <c r="S14" s="206"/>
      <c r="T14" s="206"/>
      <c r="U14" s="206"/>
      <c r="V14" s="206"/>
      <c r="W14" s="203" t="s">
        <v>254</v>
      </c>
      <c r="X14" s="84" t="s">
        <v>253</v>
      </c>
    </row>
    <row r="15" spans="1:24" s="1" customFormat="1" ht="30" customHeight="1" hidden="1">
      <c r="A15" s="624"/>
      <c r="B15" s="197" t="s">
        <v>338</v>
      </c>
      <c r="C15" s="82" t="s">
        <v>253</v>
      </c>
      <c r="D15" s="206"/>
      <c r="E15" s="80" t="s">
        <v>255</v>
      </c>
      <c r="F15" s="206"/>
      <c r="G15" s="206"/>
      <c r="H15" s="206"/>
      <c r="I15" s="206"/>
      <c r="J15" s="206"/>
      <c r="K15" s="206"/>
      <c r="L15" s="82" t="s">
        <v>253</v>
      </c>
      <c r="M15" s="82" t="s">
        <v>253</v>
      </c>
      <c r="N15" s="206"/>
      <c r="O15" s="206"/>
      <c r="P15" s="206"/>
      <c r="Q15" s="206"/>
      <c r="R15" s="206"/>
      <c r="S15" s="206"/>
      <c r="T15" s="206"/>
      <c r="U15" s="206"/>
      <c r="V15" s="206"/>
      <c r="W15" s="83" t="s">
        <v>252</v>
      </c>
      <c r="X15" s="84" t="s">
        <v>253</v>
      </c>
    </row>
    <row r="16" spans="1:24" s="1" customFormat="1" ht="30" customHeight="1" hidden="1">
      <c r="A16" s="624"/>
      <c r="B16" s="197" t="s">
        <v>339</v>
      </c>
      <c r="C16" s="82" t="s">
        <v>253</v>
      </c>
      <c r="D16" s="206"/>
      <c r="E16" s="82" t="s">
        <v>253</v>
      </c>
      <c r="F16" s="206"/>
      <c r="G16" s="206"/>
      <c r="H16" s="206"/>
      <c r="I16" s="206"/>
      <c r="J16" s="206"/>
      <c r="K16" s="206"/>
      <c r="L16" s="80" t="s">
        <v>255</v>
      </c>
      <c r="M16" s="82" t="s">
        <v>253</v>
      </c>
      <c r="N16" s="206"/>
      <c r="O16" s="206"/>
      <c r="P16" s="206"/>
      <c r="Q16" s="206"/>
      <c r="R16" s="206"/>
      <c r="S16" s="206"/>
      <c r="T16" s="206"/>
      <c r="U16" s="206"/>
      <c r="V16" s="206"/>
      <c r="W16" s="207" t="s">
        <v>255</v>
      </c>
      <c r="X16" s="84" t="s">
        <v>253</v>
      </c>
    </row>
    <row r="17" spans="1:24" s="1" customFormat="1" ht="30" customHeight="1" hidden="1">
      <c r="A17" s="625"/>
      <c r="B17" s="197" t="s">
        <v>340</v>
      </c>
      <c r="C17" s="80" t="s">
        <v>255</v>
      </c>
      <c r="D17" s="206"/>
      <c r="E17" s="82" t="s">
        <v>253</v>
      </c>
      <c r="F17" s="206"/>
      <c r="G17" s="206"/>
      <c r="H17" s="206"/>
      <c r="I17" s="206"/>
      <c r="J17" s="206"/>
      <c r="K17" s="206"/>
      <c r="L17" s="80" t="s">
        <v>255</v>
      </c>
      <c r="M17" s="82" t="s">
        <v>253</v>
      </c>
      <c r="N17" s="206"/>
      <c r="O17" s="206"/>
      <c r="P17" s="206"/>
      <c r="Q17" s="206"/>
      <c r="R17" s="206"/>
      <c r="S17" s="206"/>
      <c r="T17" s="206"/>
      <c r="U17" s="206"/>
      <c r="V17" s="206"/>
      <c r="W17" s="209" t="s">
        <v>254</v>
      </c>
      <c r="X17" s="81" t="s">
        <v>255</v>
      </c>
    </row>
    <row r="18" spans="1:24" s="1" customFormat="1" ht="30" customHeight="1" hidden="1">
      <c r="A18" s="644"/>
      <c r="B18" s="48" t="s">
        <v>335</v>
      </c>
      <c r="C18" s="629" t="s">
        <v>255</v>
      </c>
      <c r="D18" s="645"/>
      <c r="E18" s="633" t="s">
        <v>254</v>
      </c>
      <c r="F18" s="645"/>
      <c r="G18" s="645"/>
      <c r="H18" s="645"/>
      <c r="I18" s="645"/>
      <c r="J18" s="645"/>
      <c r="K18" s="645"/>
      <c r="L18" s="634" t="s">
        <v>257</v>
      </c>
      <c r="M18" s="634" t="s">
        <v>257</v>
      </c>
      <c r="N18" s="645"/>
      <c r="O18" s="645"/>
      <c r="P18" s="645"/>
      <c r="Q18" s="645"/>
      <c r="R18" s="645"/>
      <c r="S18" s="645"/>
      <c r="T18" s="645"/>
      <c r="U18" s="645"/>
      <c r="V18" s="645"/>
      <c r="W18" s="635" t="s">
        <v>252</v>
      </c>
      <c r="X18" s="646" t="s">
        <v>255</v>
      </c>
    </row>
    <row r="19" spans="1:24" s="1" customFormat="1" ht="30" customHeight="1" hidden="1">
      <c r="A19" s="623" t="s">
        <v>380</v>
      </c>
      <c r="B19" s="160" t="s">
        <v>17</v>
      </c>
      <c r="C19" s="85" t="s">
        <v>252</v>
      </c>
      <c r="D19" s="191"/>
      <c r="E19" s="191"/>
      <c r="F19" s="191"/>
      <c r="G19" s="191"/>
      <c r="H19" s="191"/>
      <c r="I19" s="82" t="s">
        <v>253</v>
      </c>
      <c r="J19" s="82" t="s">
        <v>253</v>
      </c>
      <c r="K19" s="203" t="s">
        <v>254</v>
      </c>
      <c r="L19" s="191"/>
      <c r="M19" s="191"/>
      <c r="N19" s="85" t="s">
        <v>252</v>
      </c>
      <c r="O19" s="191"/>
      <c r="P19" s="191"/>
      <c r="Q19" s="191"/>
      <c r="R19" s="83" t="s">
        <v>252</v>
      </c>
      <c r="S19" s="203" t="s">
        <v>254</v>
      </c>
      <c r="T19" s="83" t="s">
        <v>252</v>
      </c>
      <c r="U19" s="191"/>
      <c r="V19" s="191"/>
      <c r="W19" s="83" t="s">
        <v>252</v>
      </c>
      <c r="X19" s="81" t="s">
        <v>255</v>
      </c>
    </row>
    <row r="20" spans="1:24" s="1" customFormat="1" ht="30" customHeight="1" hidden="1">
      <c r="A20" s="626"/>
      <c r="B20" s="197" t="s">
        <v>341</v>
      </c>
      <c r="C20" s="80" t="s">
        <v>255</v>
      </c>
      <c r="D20" s="191"/>
      <c r="E20" s="191"/>
      <c r="F20" s="191"/>
      <c r="G20" s="191"/>
      <c r="H20" s="191"/>
      <c r="I20" s="82" t="s">
        <v>253</v>
      </c>
      <c r="J20" s="82" t="s">
        <v>253</v>
      </c>
      <c r="K20" s="80" t="s">
        <v>255</v>
      </c>
      <c r="L20" s="191"/>
      <c r="M20" s="191"/>
      <c r="N20" s="191"/>
      <c r="O20" s="191"/>
      <c r="P20" s="191"/>
      <c r="Q20" s="191"/>
      <c r="R20" s="191"/>
      <c r="S20" s="191"/>
      <c r="T20" s="191"/>
      <c r="U20" s="191"/>
      <c r="V20" s="191"/>
      <c r="W20" s="83" t="s">
        <v>252</v>
      </c>
      <c r="X20" s="81" t="s">
        <v>255</v>
      </c>
    </row>
    <row r="21" spans="1:24" s="1" customFormat="1" ht="30" customHeight="1" hidden="1">
      <c r="A21" s="626"/>
      <c r="B21" s="197" t="s">
        <v>336</v>
      </c>
      <c r="C21" s="203" t="s">
        <v>254</v>
      </c>
      <c r="D21" s="191"/>
      <c r="E21" s="191"/>
      <c r="F21" s="191"/>
      <c r="G21" s="191"/>
      <c r="H21" s="191"/>
      <c r="I21" s="82" t="s">
        <v>253</v>
      </c>
      <c r="J21" s="82" t="s">
        <v>253</v>
      </c>
      <c r="K21" s="80" t="s">
        <v>255</v>
      </c>
      <c r="L21" s="191"/>
      <c r="M21" s="191"/>
      <c r="N21" s="191"/>
      <c r="O21" s="191"/>
      <c r="P21" s="191"/>
      <c r="Q21" s="191"/>
      <c r="R21" s="191"/>
      <c r="S21" s="191"/>
      <c r="T21" s="191"/>
      <c r="U21" s="191"/>
      <c r="V21" s="191"/>
      <c r="W21" s="83" t="s">
        <v>252</v>
      </c>
      <c r="X21" s="205" t="s">
        <v>254</v>
      </c>
    </row>
    <row r="22" spans="1:24" s="1" customFormat="1" ht="30" customHeight="1" hidden="1">
      <c r="A22" s="627"/>
      <c r="B22" s="197" t="s">
        <v>333</v>
      </c>
      <c r="C22" s="82" t="s">
        <v>253</v>
      </c>
      <c r="D22" s="191"/>
      <c r="E22" s="191"/>
      <c r="F22" s="191"/>
      <c r="G22" s="191"/>
      <c r="H22" s="191"/>
      <c r="I22" s="80" t="s">
        <v>255</v>
      </c>
      <c r="J22" s="82" t="s">
        <v>253</v>
      </c>
      <c r="K22" s="82" t="s">
        <v>253</v>
      </c>
      <c r="L22" s="191"/>
      <c r="M22" s="191"/>
      <c r="N22" s="191"/>
      <c r="O22" s="191"/>
      <c r="P22" s="191"/>
      <c r="Q22" s="191"/>
      <c r="R22" s="191"/>
      <c r="S22" s="191"/>
      <c r="T22" s="191"/>
      <c r="U22" s="191"/>
      <c r="V22" s="191"/>
      <c r="W22" s="83" t="s">
        <v>252</v>
      </c>
      <c r="X22" s="84" t="s">
        <v>253</v>
      </c>
    </row>
    <row r="23" spans="1:24" s="1" customFormat="1" ht="30" customHeight="1" hidden="1">
      <c r="A23" s="627"/>
      <c r="B23" s="197" t="s">
        <v>339</v>
      </c>
      <c r="C23" s="82" t="s">
        <v>253</v>
      </c>
      <c r="D23" s="191"/>
      <c r="E23" s="191"/>
      <c r="F23" s="191"/>
      <c r="G23" s="191"/>
      <c r="H23" s="191"/>
      <c r="I23" s="82" t="s">
        <v>253</v>
      </c>
      <c r="J23" s="82" t="s">
        <v>253</v>
      </c>
      <c r="K23" s="82" t="s">
        <v>253</v>
      </c>
      <c r="L23" s="191"/>
      <c r="M23" s="191"/>
      <c r="N23" s="191"/>
      <c r="O23" s="191"/>
      <c r="P23" s="191"/>
      <c r="Q23" s="191"/>
      <c r="R23" s="191"/>
      <c r="S23" s="191"/>
      <c r="T23" s="191"/>
      <c r="U23" s="191"/>
      <c r="V23" s="191"/>
      <c r="W23" s="209" t="s">
        <v>254</v>
      </c>
      <c r="X23" s="84" t="s">
        <v>253</v>
      </c>
    </row>
    <row r="24" spans="1:24" s="1" customFormat="1" ht="30" customHeight="1" hidden="1">
      <c r="A24" s="627"/>
      <c r="B24" s="197" t="s">
        <v>340</v>
      </c>
      <c r="C24" s="203" t="s">
        <v>254</v>
      </c>
      <c r="D24" s="191"/>
      <c r="E24" s="191"/>
      <c r="F24" s="191"/>
      <c r="G24" s="191"/>
      <c r="H24" s="191"/>
      <c r="I24" s="82" t="s">
        <v>253</v>
      </c>
      <c r="J24" s="82" t="s">
        <v>253</v>
      </c>
      <c r="K24" s="82" t="s">
        <v>253</v>
      </c>
      <c r="L24" s="191"/>
      <c r="M24" s="191"/>
      <c r="N24" s="191"/>
      <c r="O24" s="191"/>
      <c r="P24" s="191"/>
      <c r="Q24" s="191"/>
      <c r="R24" s="191"/>
      <c r="S24" s="191"/>
      <c r="T24" s="191"/>
      <c r="U24" s="191"/>
      <c r="V24" s="191"/>
      <c r="W24" s="209" t="s">
        <v>254</v>
      </c>
      <c r="X24" s="84" t="s">
        <v>253</v>
      </c>
    </row>
    <row r="25" spans="1:24" s="1" customFormat="1" ht="30" customHeight="1" hidden="1">
      <c r="A25" s="627"/>
      <c r="B25" s="197" t="s">
        <v>379</v>
      </c>
      <c r="C25" s="82" t="s">
        <v>253</v>
      </c>
      <c r="D25" s="211"/>
      <c r="E25" s="211"/>
      <c r="F25" s="191"/>
      <c r="G25" s="191"/>
      <c r="H25" s="212"/>
      <c r="I25" s="82" t="s">
        <v>253</v>
      </c>
      <c r="J25" s="82" t="s">
        <v>253</v>
      </c>
      <c r="K25" s="82" t="s">
        <v>253</v>
      </c>
      <c r="L25" s="191"/>
      <c r="M25" s="191"/>
      <c r="N25" s="191"/>
      <c r="O25" s="191"/>
      <c r="P25" s="191"/>
      <c r="Q25" s="191"/>
      <c r="R25" s="191"/>
      <c r="S25" s="191"/>
      <c r="T25" s="191"/>
      <c r="U25" s="191"/>
      <c r="V25" s="191"/>
      <c r="W25" s="209" t="s">
        <v>254</v>
      </c>
      <c r="X25" s="84" t="s">
        <v>253</v>
      </c>
    </row>
    <row r="26" spans="1:24" s="1" customFormat="1" ht="30" customHeight="1" hidden="1">
      <c r="A26" s="628"/>
      <c r="B26" s="48" t="s">
        <v>335</v>
      </c>
      <c r="C26" s="629" t="s">
        <v>255</v>
      </c>
      <c r="D26" s="630"/>
      <c r="E26" s="630"/>
      <c r="F26" s="631"/>
      <c r="G26" s="631"/>
      <c r="H26" s="632"/>
      <c r="I26" s="633" t="s">
        <v>254</v>
      </c>
      <c r="J26" s="629" t="s">
        <v>255</v>
      </c>
      <c r="K26" s="634" t="s">
        <v>257</v>
      </c>
      <c r="L26" s="631"/>
      <c r="M26" s="631"/>
      <c r="N26" s="631"/>
      <c r="O26" s="631"/>
      <c r="P26" s="631"/>
      <c r="Q26" s="631"/>
      <c r="R26" s="631"/>
      <c r="S26" s="631"/>
      <c r="T26" s="631"/>
      <c r="U26" s="631"/>
      <c r="V26" s="631"/>
      <c r="W26" s="635" t="s">
        <v>252</v>
      </c>
      <c r="X26" s="636" t="s">
        <v>254</v>
      </c>
    </row>
    <row r="27" spans="3:24" ht="15" hidden="1" thickBot="1">
      <c r="C27" s="50"/>
      <c r="D27" s="50"/>
      <c r="E27" s="50"/>
      <c r="F27" s="50"/>
      <c r="G27" s="50"/>
      <c r="H27" s="50"/>
      <c r="I27" s="50"/>
      <c r="J27" s="50"/>
      <c r="K27" s="50"/>
      <c r="L27" s="50"/>
      <c r="M27" s="50"/>
      <c r="N27" s="50"/>
      <c r="O27" s="50"/>
      <c r="P27" s="50"/>
      <c r="Q27" s="50"/>
      <c r="R27" s="50"/>
      <c r="S27" s="50"/>
      <c r="T27" s="384"/>
      <c r="U27" s="384"/>
      <c r="V27" s="50"/>
      <c r="W27" s="50"/>
      <c r="X27" s="50"/>
    </row>
    <row r="28" spans="1:27" hidden="1">
      <c r="A28" s="59" t="s">
        <v>247</v>
      </c>
      <c r="B28" s="65" t="s">
        <v>252</v>
      </c>
      <c r="C28" s="379">
        <v>0</v>
      </c>
      <c r="D28" s="374">
        <v>0</v>
      </c>
      <c r="E28" s="379">
        <v>0</v>
      </c>
      <c r="F28" s="379">
        <v>0</v>
      </c>
      <c r="G28" s="379">
        <v>0</v>
      </c>
      <c r="H28" s="379">
        <v>0</v>
      </c>
      <c r="I28" s="379">
        <v>0</v>
      </c>
      <c r="J28" s="379">
        <v>0</v>
      </c>
      <c r="K28" s="379">
        <v>0</v>
      </c>
      <c r="L28" s="379">
        <v>0</v>
      </c>
      <c r="M28" s="379">
        <v>0</v>
      </c>
      <c r="N28" s="379">
        <v>2</v>
      </c>
      <c r="O28" s="379">
        <v>4</v>
      </c>
      <c r="P28" s="379">
        <v>1</v>
      </c>
      <c r="Q28" s="379">
        <v>0</v>
      </c>
      <c r="R28" s="379">
        <v>1</v>
      </c>
      <c r="S28" s="379">
        <v>0</v>
      </c>
      <c r="T28" s="379">
        <v>2</v>
      </c>
      <c r="U28" s="379">
        <v>2</v>
      </c>
      <c r="V28" s="379">
        <v>1</v>
      </c>
      <c r="W28" s="379">
        <v>4</v>
      </c>
      <c r="X28" s="389">
        <v>0</v>
      </c>
      <c r="Z28">
        <f>C28+F28+G28+H28+N28+O28+V28+W28+X28</f>
        <v>11</v>
      </c>
      <c r="AA28" s="758">
        <f>SUM(Z28:Z29)</f>
        <v>19</v>
      </c>
    </row>
    <row r="29" spans="1:27" hidden="1">
      <c r="A29" s="16"/>
      <c r="B29" s="68" t="s">
        <v>254</v>
      </c>
      <c r="C29" s="380">
        <v>1</v>
      </c>
      <c r="D29" s="375">
        <v>0</v>
      </c>
      <c r="E29" s="380">
        <v>1</v>
      </c>
      <c r="F29" s="380">
        <v>0</v>
      </c>
      <c r="G29" s="380">
        <v>1</v>
      </c>
      <c r="H29" s="380">
        <v>1</v>
      </c>
      <c r="I29" s="380">
        <v>1</v>
      </c>
      <c r="J29" s="380">
        <v>0</v>
      </c>
      <c r="K29" s="380">
        <v>1</v>
      </c>
      <c r="L29" s="380">
        <v>1</v>
      </c>
      <c r="M29" s="380">
        <v>1</v>
      </c>
      <c r="N29" s="380">
        <v>2</v>
      </c>
      <c r="O29" s="380">
        <v>0</v>
      </c>
      <c r="P29" s="380">
        <v>0</v>
      </c>
      <c r="Q29" s="380">
        <v>0</v>
      </c>
      <c r="R29" s="380">
        <v>0</v>
      </c>
      <c r="S29" s="380">
        <v>2</v>
      </c>
      <c r="T29" s="380">
        <v>0</v>
      </c>
      <c r="U29" s="380">
        <v>0</v>
      </c>
      <c r="V29" s="380">
        <v>0</v>
      </c>
      <c r="W29" s="380">
        <v>0</v>
      </c>
      <c r="X29" s="388">
        <v>3</v>
      </c>
      <c r="Z29">
        <f>C29+F29+G29+H29+N29+O29+V29+W29+X29</f>
        <v>8</v>
      </c>
      <c r="AA29" s="758"/>
    </row>
    <row r="30" spans="1:27" hidden="1">
      <c r="A30" s="16"/>
      <c r="B30" s="71" t="s">
        <v>255</v>
      </c>
      <c r="C30" s="381">
        <v>2</v>
      </c>
      <c r="D30" s="376">
        <v>0</v>
      </c>
      <c r="E30" s="381">
        <v>1</v>
      </c>
      <c r="F30" s="381">
        <v>1</v>
      </c>
      <c r="G30" s="381">
        <v>1</v>
      </c>
      <c r="H30" s="381">
        <v>0</v>
      </c>
      <c r="I30" s="381">
        <v>1</v>
      </c>
      <c r="J30" s="381">
        <v>1</v>
      </c>
      <c r="K30" s="381">
        <v>2</v>
      </c>
      <c r="L30" s="381">
        <v>4</v>
      </c>
      <c r="M30" s="381">
        <v>1</v>
      </c>
      <c r="N30" s="381">
        <v>2</v>
      </c>
      <c r="O30" s="381">
        <v>2</v>
      </c>
      <c r="P30" s="381">
        <v>0</v>
      </c>
      <c r="Q30" s="381">
        <v>0</v>
      </c>
      <c r="R30" s="381">
        <v>0</v>
      </c>
      <c r="S30" s="381">
        <v>0</v>
      </c>
      <c r="T30" s="381">
        <v>0</v>
      </c>
      <c r="U30" s="381">
        <v>0</v>
      </c>
      <c r="V30" s="381">
        <v>1</v>
      </c>
      <c r="W30" s="381">
        <v>0</v>
      </c>
      <c r="X30" s="387">
        <v>1</v>
      </c>
      <c r="Z30">
        <f>C30+F30+G30+H30+N30+O30+V30+W30+X30</f>
        <v>10</v>
      </c>
      <c r="AA30" s="758">
        <f>SUM(Z30:Z31)</f>
        <v>30</v>
      </c>
    </row>
    <row r="31" spans="1:27" hidden="1">
      <c r="A31" s="1"/>
      <c r="B31" s="64" t="s">
        <v>253</v>
      </c>
      <c r="C31" s="382">
        <v>3</v>
      </c>
      <c r="D31" s="377">
        <v>0</v>
      </c>
      <c r="E31" s="382">
        <v>6</v>
      </c>
      <c r="F31" s="382">
        <v>5</v>
      </c>
      <c r="G31" s="382">
        <v>4</v>
      </c>
      <c r="H31" s="382">
        <v>5</v>
      </c>
      <c r="I31" s="382">
        <v>6</v>
      </c>
      <c r="J31" s="382">
        <v>6</v>
      </c>
      <c r="K31" s="382">
        <v>4</v>
      </c>
      <c r="L31" s="382">
        <v>2</v>
      </c>
      <c r="M31" s="382">
        <v>5</v>
      </c>
      <c r="N31" s="382">
        <v>0</v>
      </c>
      <c r="O31" s="382">
        <v>0</v>
      </c>
      <c r="P31" s="382">
        <v>0</v>
      </c>
      <c r="Q31" s="382">
        <v>1</v>
      </c>
      <c r="R31" s="382">
        <v>0</v>
      </c>
      <c r="S31" s="382">
        <v>0</v>
      </c>
      <c r="T31" s="382">
        <v>0</v>
      </c>
      <c r="U31" s="382">
        <v>0</v>
      </c>
      <c r="V31" s="382">
        <v>0</v>
      </c>
      <c r="W31" s="382">
        <v>1</v>
      </c>
      <c r="X31" s="386">
        <v>2</v>
      </c>
      <c r="Z31">
        <f>C31+F31+G31+H31+N31+O31+V31+W31+X31</f>
        <v>20</v>
      </c>
      <c r="AA31" s="758"/>
    </row>
    <row r="32" spans="1:26" ht="15" hidden="1" thickBot="1">
      <c r="A32" s="58"/>
      <c r="B32" s="58" t="s">
        <v>257</v>
      </c>
      <c r="C32" s="383" t="s">
        <v>32</v>
      </c>
      <c r="D32" s="378" t="s">
        <v>32</v>
      </c>
      <c r="E32" s="383" t="s">
        <v>32</v>
      </c>
      <c r="F32" s="378" t="s">
        <v>32</v>
      </c>
      <c r="G32" s="383" t="s">
        <v>32</v>
      </c>
      <c r="H32" s="383" t="s">
        <v>32</v>
      </c>
      <c r="I32" s="383" t="s">
        <v>32</v>
      </c>
      <c r="J32" s="383" t="s">
        <v>32</v>
      </c>
      <c r="K32" s="383">
        <v>1</v>
      </c>
      <c r="L32" s="383">
        <v>1</v>
      </c>
      <c r="M32" s="383">
        <v>1</v>
      </c>
      <c r="N32" s="383" t="s">
        <v>32</v>
      </c>
      <c r="O32" s="383" t="s">
        <v>32</v>
      </c>
      <c r="P32" s="383" t="s">
        <v>32</v>
      </c>
      <c r="Q32" s="383" t="s">
        <v>32</v>
      </c>
      <c r="R32" s="383" t="s">
        <v>32</v>
      </c>
      <c r="S32" s="383" t="s">
        <v>32</v>
      </c>
      <c r="T32" s="383" t="s">
        <v>32</v>
      </c>
      <c r="U32" s="383" t="s">
        <v>32</v>
      </c>
      <c r="V32" s="383">
        <v>4</v>
      </c>
      <c r="W32" s="383">
        <v>1</v>
      </c>
      <c r="X32" s="385" t="s">
        <v>32</v>
      </c>
      <c r="Z32">
        <v>5</v>
      </c>
    </row>
    <row r="33" spans="1:26" ht="15" hidden="1" thickBot="1">
      <c r="A33" s="58"/>
      <c r="B33" s="58" t="s">
        <v>248</v>
      </c>
      <c r="C33" s="383">
        <f>SUM(C28:C32)</f>
        <v>6</v>
      </c>
      <c r="D33" s="378">
        <f>SUM(D28:D31)</f>
        <v>0</v>
      </c>
      <c r="E33" s="383">
        <f>SUM(E28:E31)</f>
        <v>8</v>
      </c>
      <c r="F33" s="383">
        <f>SUM(F28:F32)</f>
        <v>6</v>
      </c>
      <c r="G33" s="383">
        <f>SUM(G28:G32)</f>
        <v>6</v>
      </c>
      <c r="H33" s="383">
        <f>SUM(H28:H32)</f>
        <v>6</v>
      </c>
      <c r="I33" s="383">
        <f>SUM(I28:I31)</f>
        <v>8</v>
      </c>
      <c r="J33" s="383">
        <f>SUM(J28:J31)</f>
        <v>7</v>
      </c>
      <c r="K33" s="383">
        <f>SUM(K28:K31)</f>
        <v>7</v>
      </c>
      <c r="L33" s="383">
        <f>SUM(L28:L31)</f>
        <v>7</v>
      </c>
      <c r="M33" s="383">
        <f>SUM(M28:M31)</f>
        <v>7</v>
      </c>
      <c r="N33" s="383">
        <f>SUM(N28:N32)</f>
        <v>6</v>
      </c>
      <c r="O33" s="383">
        <f>SUM(O28:O32)</f>
        <v>6</v>
      </c>
      <c r="P33" s="383">
        <f>SUM(P28:P31)</f>
        <v>1</v>
      </c>
      <c r="Q33" s="383">
        <f>SUM(Q28:Q31)</f>
        <v>1</v>
      </c>
      <c r="R33" s="383">
        <f>SUM(R28:R31)</f>
        <v>1</v>
      </c>
      <c r="S33" s="383">
        <f>SUM(S28:S31)</f>
        <v>2</v>
      </c>
      <c r="T33" s="383">
        <f>SUM(T28:T31)</f>
        <v>2</v>
      </c>
      <c r="U33" s="383">
        <f>SUM(U28:U31)</f>
        <v>2</v>
      </c>
      <c r="V33" s="383">
        <f>SUM(V28:V32)</f>
        <v>6</v>
      </c>
      <c r="W33" s="383">
        <f>SUM(W28:W32)</f>
        <v>6</v>
      </c>
      <c r="X33" s="653">
        <f>SUM(X28:X32)</f>
        <v>6</v>
      </c>
      <c r="Z33">
        <f>C33+F33+G33+H33+N33+O33+V33+W33+X33</f>
        <v>54</v>
      </c>
    </row>
    <row r="34" spans="1:24" s="78" customFormat="1">
      <c r="A34" s="1583" t="s">
        <v>259</v>
      </c>
      <c r="B34" s="1583"/>
      <c r="C34" s="1583"/>
      <c r="D34" s="1583"/>
      <c r="E34" s="1583"/>
      <c r="F34" s="1583"/>
      <c r="G34" s="1583"/>
      <c r="H34" s="1583"/>
      <c r="I34" s="1583"/>
      <c r="J34" s="1583"/>
      <c r="K34" s="1583"/>
      <c r="L34" s="1583"/>
      <c r="M34" s="1583"/>
      <c r="N34" s="1583"/>
      <c r="O34" s="1583"/>
      <c r="P34" s="1583"/>
      <c r="Q34" s="1583"/>
      <c r="R34" s="1583"/>
      <c r="S34" s="1583"/>
      <c r="T34" s="1583"/>
      <c r="U34" s="1583"/>
      <c r="V34" s="1583"/>
      <c r="W34" s="1583"/>
      <c r="X34" s="1583"/>
    </row>
    <row r="35" spans="1:24">
      <c r="A35" s="1584"/>
      <c r="B35" s="1584"/>
      <c r="C35" s="1584"/>
      <c r="D35" s="1584"/>
      <c r="E35" s="1584"/>
      <c r="F35" s="1584"/>
      <c r="G35" s="1584"/>
      <c r="H35" s="1584"/>
      <c r="I35" s="1584"/>
      <c r="J35" s="1584"/>
      <c r="K35" s="1584"/>
      <c r="L35" s="1584"/>
      <c r="M35" s="1584"/>
      <c r="N35" s="1584"/>
      <c r="O35" s="1584"/>
      <c r="P35" s="1584"/>
      <c r="Q35" s="1584"/>
      <c r="R35" s="1584"/>
      <c r="S35" s="1584"/>
      <c r="T35" s="1584"/>
      <c r="U35" s="1584"/>
      <c r="V35" s="1584"/>
      <c r="W35" s="1584"/>
      <c r="X35" s="1584"/>
    </row>
    <row r="36" spans="2:4">
      <c r="B36" s="55" t="s">
        <v>246</v>
      </c>
      <c r="C36" s="56"/>
      <c r="D36" s="57" t="s">
        <v>245</v>
      </c>
    </row>
  </sheetData>
  <mergeCells count="14">
    <mergeCell ref="AA30:AA31"/>
    <mergeCell ref="AA28:AA29"/>
    <mergeCell ref="C2:C3"/>
    <mergeCell ref="D2:J2"/>
    <mergeCell ref="K2:M2"/>
    <mergeCell ref="N2:N3"/>
    <mergeCell ref="S2:S3"/>
    <mergeCell ref="A34:X35"/>
    <mergeCell ref="T2:T3"/>
    <mergeCell ref="V2:V3"/>
    <mergeCell ref="W2:W3"/>
    <mergeCell ref="X2:X3"/>
    <mergeCell ref="O2:O3"/>
    <mergeCell ref="U2:U3"/>
  </mergeCells>
  <pageMargins left="0.7" right="0.7" top="0.75" bottom="0.75" header="0.3" footer="0.3"/>
  <pageSetup paperSize="8" scale="86" orientation="landscape"/>
  <headerFooter scaleWithDoc="1" alignWithMargins="0" differentFirst="0" differentOddEven="0"/>
  <extLst/>
</worksheet>
</file>

<file path=xl/worksheets/sheet3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N40"/>
  <sheetViews>
    <sheetView topLeftCell="A1" view="normal" workbookViewId="0">
      <pane xSplit="3" ySplit="4" topLeftCell="D12" activePane="bottomRight" state="frozen"/>
      <selection pane="bottomRight" activeCell="I16" sqref="I16"/>
    </sheetView>
  </sheetViews>
  <sheetFormatPr defaultRowHeight="14.4"/>
  <cols>
    <col min="1" max="1" width="24.375" hidden="1" customWidth="1"/>
    <col min="2" max="2" width="4.125" customWidth="1"/>
    <col min="3" max="3" width="24.375" customWidth="1"/>
    <col min="4" max="4" width="2.625" customWidth="1"/>
    <col min="5" max="7" width="12.50390625" customWidth="1"/>
    <col min="8" max="8" width="2.625" customWidth="1"/>
    <col min="9" max="9" width="12.50390625" bestFit="1" customWidth="1"/>
    <col min="10" max="10" width="2.625" customWidth="1"/>
    <col min="11" max="12" width="12.50390625" customWidth="1"/>
  </cols>
  <sheetData>
    <row r="1" spans="3:4" s="1" customFormat="1" ht="31.5" customHeight="1" thickBot="1">
      <c r="C1" s="15" t="s">
        <v>430</v>
      </c>
      <c r="D1" s="15"/>
    </row>
    <row r="2" spans="1:12" s="1" customFormat="1" ht="31.5" customHeight="1">
      <c r="A2" s="15"/>
      <c r="B2" s="15"/>
      <c r="C2" s="417"/>
      <c r="E2" s="1588" t="s">
        <v>329</v>
      </c>
      <c r="F2" s="1589"/>
      <c r="G2" s="1590"/>
      <c r="I2" s="422" t="s">
        <v>383</v>
      </c>
      <c r="K2" s="1586" t="s">
        <v>384</v>
      </c>
      <c r="L2" s="1587"/>
    </row>
    <row r="3" spans="1:12" s="1" customFormat="1" ht="31.5" customHeight="1">
      <c r="A3" s="15"/>
      <c r="B3" s="15"/>
      <c r="C3" s="434"/>
      <c r="E3" s="438" t="s">
        <v>394</v>
      </c>
      <c r="F3" s="439" t="s">
        <v>394</v>
      </c>
      <c r="G3" s="440" t="s">
        <v>395</v>
      </c>
      <c r="I3" s="437" t="s">
        <v>393</v>
      </c>
      <c r="K3" s="435" t="s">
        <v>391</v>
      </c>
      <c r="L3" s="436" t="s">
        <v>392</v>
      </c>
    </row>
    <row r="4" spans="1:12" s="11" customFormat="1" ht="95.25" customHeight="1" thickBot="1">
      <c r="A4" s="11" t="s">
        <v>37</v>
      </c>
      <c r="C4" s="418" t="s">
        <v>8</v>
      </c>
      <c r="E4" s="406" t="s">
        <v>386</v>
      </c>
      <c r="F4" s="407" t="s">
        <v>387</v>
      </c>
      <c r="G4" s="408" t="s">
        <v>388</v>
      </c>
      <c r="I4" s="423" t="s">
        <v>431</v>
      </c>
      <c r="K4" s="428" t="s">
        <v>389</v>
      </c>
      <c r="L4" s="412" t="s">
        <v>390</v>
      </c>
    </row>
    <row r="5" spans="1:12" s="2" customFormat="1" ht="30" customHeight="1" thickBot="1">
      <c r="A5" s="11"/>
      <c r="B5" s="11"/>
      <c r="C5" s="419" t="s">
        <v>17</v>
      </c>
      <c r="D5" s="160"/>
      <c r="E5" s="409" t="s">
        <v>385</v>
      </c>
      <c r="F5" s="410" t="s">
        <v>385</v>
      </c>
      <c r="G5" s="411" t="s">
        <v>385</v>
      </c>
      <c r="H5" s="11"/>
      <c r="I5" s="424" t="s">
        <v>253</v>
      </c>
      <c r="J5" s="1"/>
      <c r="K5" s="429" t="s">
        <v>253</v>
      </c>
      <c r="L5" s="413" t="s">
        <v>253</v>
      </c>
    </row>
    <row r="6" spans="1:12" s="2" customFormat="1" ht="30" customHeight="1">
      <c r="A6" s="391" t="s">
        <v>330</v>
      </c>
      <c r="B6" s="196"/>
      <c r="C6" s="420" t="s">
        <v>342</v>
      </c>
      <c r="D6" s="197"/>
      <c r="E6" s="396" t="s">
        <v>253</v>
      </c>
      <c r="F6" s="397" t="s">
        <v>253</v>
      </c>
      <c r="G6" s="398" t="s">
        <v>253</v>
      </c>
      <c r="I6" s="425" t="s">
        <v>253</v>
      </c>
      <c r="J6" s="1"/>
      <c r="K6" s="430" t="s">
        <v>253</v>
      </c>
      <c r="L6" s="414" t="s">
        <v>253</v>
      </c>
    </row>
    <row r="7" spans="1:14" s="1" customFormat="1" ht="30" customHeight="1">
      <c r="A7" s="196"/>
      <c r="B7" s="196"/>
      <c r="C7" s="420" t="s">
        <v>331</v>
      </c>
      <c r="D7" s="197"/>
      <c r="E7" s="399" t="s">
        <v>254</v>
      </c>
      <c r="F7" s="397" t="s">
        <v>253</v>
      </c>
      <c r="G7" s="400" t="s">
        <v>255</v>
      </c>
      <c r="H7" s="2"/>
      <c r="I7" s="426" t="s">
        <v>385</v>
      </c>
      <c r="K7" s="431" t="s">
        <v>385</v>
      </c>
      <c r="L7" s="415" t="s">
        <v>385</v>
      </c>
      <c r="M7" s="2"/>
      <c r="N7" s="2"/>
    </row>
    <row r="8" spans="1:12" s="1" customFormat="1" ht="30" customHeight="1">
      <c r="A8" s="2"/>
      <c r="B8" s="2"/>
      <c r="C8" s="420" t="s">
        <v>336</v>
      </c>
      <c r="D8" s="197"/>
      <c r="E8" s="393" t="s">
        <v>385</v>
      </c>
      <c r="F8" s="394" t="s">
        <v>385</v>
      </c>
      <c r="G8" s="395" t="s">
        <v>385</v>
      </c>
      <c r="H8" s="2"/>
      <c r="I8" s="425" t="s">
        <v>253</v>
      </c>
      <c r="K8" s="430" t="s">
        <v>253</v>
      </c>
      <c r="L8" s="414" t="s">
        <v>253</v>
      </c>
    </row>
    <row r="9" spans="1:12" s="1" customFormat="1" ht="30" customHeight="1">
      <c r="A9" s="197"/>
      <c r="B9" s="197"/>
      <c r="C9" s="420" t="s">
        <v>333</v>
      </c>
      <c r="D9" s="197"/>
      <c r="E9" s="401" t="s">
        <v>255</v>
      </c>
      <c r="F9" s="402" t="s">
        <v>255</v>
      </c>
      <c r="G9" s="400" t="s">
        <v>255</v>
      </c>
      <c r="I9" s="427" t="s">
        <v>255</v>
      </c>
      <c r="K9" s="432" t="s">
        <v>255</v>
      </c>
      <c r="L9" s="414" t="s">
        <v>253</v>
      </c>
    </row>
    <row r="10" spans="1:12" s="1" customFormat="1" ht="30" customHeight="1">
      <c r="A10" s="390" t="s">
        <v>381</v>
      </c>
      <c r="B10" s="390"/>
      <c r="C10" s="420" t="s">
        <v>332</v>
      </c>
      <c r="D10" s="197"/>
      <c r="E10" s="396" t="s">
        <v>253</v>
      </c>
      <c r="F10" s="402" t="s">
        <v>255</v>
      </c>
      <c r="G10" s="398" t="s">
        <v>253</v>
      </c>
      <c r="I10" s="426" t="s">
        <v>385</v>
      </c>
      <c r="K10" s="431" t="s">
        <v>385</v>
      </c>
      <c r="L10" s="415" t="s">
        <v>385</v>
      </c>
    </row>
    <row r="11" spans="1:12" s="1" customFormat="1" ht="30" customHeight="1">
      <c r="A11" s="197"/>
      <c r="B11" s="197"/>
      <c r="C11" s="420" t="s">
        <v>334</v>
      </c>
      <c r="D11" s="197"/>
      <c r="E11" s="396" t="s">
        <v>253</v>
      </c>
      <c r="F11" s="402" t="s">
        <v>255</v>
      </c>
      <c r="G11" s="398" t="s">
        <v>253</v>
      </c>
      <c r="I11" s="426" t="s">
        <v>385</v>
      </c>
      <c r="K11" s="431" t="s">
        <v>385</v>
      </c>
      <c r="L11" s="415" t="s">
        <v>385</v>
      </c>
    </row>
    <row r="12" spans="1:12" s="1" customFormat="1" ht="30" customHeight="1">
      <c r="A12" s="197"/>
      <c r="B12" s="197"/>
      <c r="C12" s="420" t="s">
        <v>339</v>
      </c>
      <c r="D12" s="197"/>
      <c r="E12" s="393" t="s">
        <v>385</v>
      </c>
      <c r="F12" s="394" t="s">
        <v>385</v>
      </c>
      <c r="G12" s="395" t="s">
        <v>385</v>
      </c>
      <c r="I12" s="425" t="s">
        <v>253</v>
      </c>
      <c r="K12" s="430" t="s">
        <v>253</v>
      </c>
      <c r="L12" s="414" t="s">
        <v>253</v>
      </c>
    </row>
    <row r="13" spans="1:12" s="1" customFormat="1" ht="30" customHeight="1">
      <c r="A13" s="197"/>
      <c r="B13" s="197"/>
      <c r="C13" s="420" t="s">
        <v>337</v>
      </c>
      <c r="D13" s="197"/>
      <c r="E13" s="393" t="s">
        <v>385</v>
      </c>
      <c r="F13" s="394" t="s">
        <v>385</v>
      </c>
      <c r="G13" s="395" t="s">
        <v>385</v>
      </c>
      <c r="I13" s="425" t="s">
        <v>253</v>
      </c>
      <c r="K13" s="431" t="s">
        <v>385</v>
      </c>
      <c r="L13" s="415" t="s">
        <v>385</v>
      </c>
    </row>
    <row r="14" spans="1:12" s="1" customFormat="1" ht="30" customHeight="1">
      <c r="A14" s="197"/>
      <c r="B14" s="197"/>
      <c r="C14" s="420" t="s">
        <v>379</v>
      </c>
      <c r="D14" s="197"/>
      <c r="E14" s="393" t="s">
        <v>385</v>
      </c>
      <c r="F14" s="394" t="s">
        <v>385</v>
      </c>
      <c r="G14" s="395" t="s">
        <v>385</v>
      </c>
      <c r="I14" s="426" t="s">
        <v>385</v>
      </c>
      <c r="K14" s="430" t="s">
        <v>253</v>
      </c>
      <c r="L14" s="414" t="s">
        <v>253</v>
      </c>
    </row>
    <row r="15" spans="1:12" s="1" customFormat="1" ht="30" customHeight="1">
      <c r="A15" s="197"/>
      <c r="B15" s="197"/>
      <c r="C15" s="420" t="s">
        <v>340</v>
      </c>
      <c r="D15" s="197"/>
      <c r="E15" s="393" t="s">
        <v>385</v>
      </c>
      <c r="F15" s="394" t="s">
        <v>385</v>
      </c>
      <c r="G15" s="395" t="s">
        <v>385</v>
      </c>
      <c r="I15" s="425" t="s">
        <v>253</v>
      </c>
      <c r="K15" s="430" t="s">
        <v>253</v>
      </c>
      <c r="L15" s="414" t="s">
        <v>253</v>
      </c>
    </row>
    <row r="16" spans="1:12" s="1" customFormat="1" ht="30" customHeight="1" thickBot="1">
      <c r="A16" s="392"/>
      <c r="B16" s="392"/>
      <c r="C16" s="421" t="s">
        <v>335</v>
      </c>
      <c r="D16" s="197"/>
      <c r="E16" s="403" t="s">
        <v>254</v>
      </c>
      <c r="F16" s="404" t="s">
        <v>254</v>
      </c>
      <c r="G16" s="405" t="s">
        <v>252</v>
      </c>
      <c r="I16" s="458" t="s">
        <v>254</v>
      </c>
      <c r="K16" s="433" t="s">
        <v>254</v>
      </c>
      <c r="L16" s="416" t="s">
        <v>255</v>
      </c>
    </row>
    <row r="17" spans="1:12" s="1" customFormat="1" ht="30" customHeight="1">
      <c r="A17"/>
      <c r="B17"/>
      <c r="C17" s="1585" t="s">
        <v>259</v>
      </c>
      <c r="D17" s="1585"/>
      <c r="E17" s="1585"/>
      <c r="F17" s="1585"/>
      <c r="G17" s="1585"/>
      <c r="H17" s="1585"/>
      <c r="I17" s="1585"/>
      <c r="J17" s="1585"/>
      <c r="K17" s="1585"/>
      <c r="L17" s="1585"/>
    </row>
    <row r="18" spans="1:12" s="1" customFormat="1" ht="30" customHeight="1">
      <c r="A18"/>
      <c r="B18"/>
      <c r="C18"/>
      <c r="D18"/>
      <c r="E18"/>
      <c r="F18"/>
      <c r="G18"/>
      <c r="I18"/>
      <c r="K18"/>
      <c r="L18"/>
    </row>
    <row r="19" spans="4:12" s="1" customFormat="1" ht="30" customHeight="1">
      <c r="D19" s="77"/>
      <c r="E19"/>
      <c r="F19"/>
      <c r="G19"/>
      <c r="I19"/>
      <c r="K19"/>
      <c r="L19"/>
    </row>
    <row r="20" spans="1:12" s="1" customFormat="1" ht="30" customHeight="1">
      <c r="A20"/>
      <c r="B20"/>
      <c r="C20"/>
      <c r="D20"/>
      <c r="E20"/>
      <c r="F20"/>
      <c r="G20"/>
      <c r="I20"/>
      <c r="K20"/>
      <c r="L20"/>
    </row>
    <row r="21" spans="1:12" s="1" customFormat="1" ht="30" customHeight="1">
      <c r="A21"/>
      <c r="B21"/>
      <c r="C21"/>
      <c r="D21"/>
      <c r="E21"/>
      <c r="F21"/>
      <c r="G21"/>
      <c r="I21"/>
      <c r="K21"/>
      <c r="L21"/>
    </row>
    <row r="22" spans="1:12" s="1" customFormat="1" ht="30" customHeight="1">
      <c r="A22"/>
      <c r="B22"/>
      <c r="C22"/>
      <c r="D22"/>
      <c r="E22"/>
      <c r="F22"/>
      <c r="G22"/>
      <c r="I22"/>
      <c r="K22"/>
      <c r="L22"/>
    </row>
    <row r="23" spans="1:12" s="1" customFormat="1" ht="30" customHeight="1">
      <c r="A23"/>
      <c r="B23"/>
      <c r="C23"/>
      <c r="D23"/>
      <c r="E23"/>
      <c r="F23"/>
      <c r="G23"/>
      <c r="I23"/>
      <c r="K23"/>
      <c r="L23"/>
    </row>
    <row r="24" spans="1:12" s="1" customFormat="1" ht="30" customHeight="1">
      <c r="A24"/>
      <c r="B24"/>
      <c r="C24"/>
      <c r="D24"/>
      <c r="E24"/>
      <c r="F24"/>
      <c r="G24"/>
      <c r="I24"/>
      <c r="K24"/>
      <c r="L24"/>
    </row>
    <row r="25" spans="1:12" s="1" customFormat="1" ht="30" customHeight="1">
      <c r="A25"/>
      <c r="B25"/>
      <c r="C25"/>
      <c r="D25"/>
      <c r="E25"/>
      <c r="F25"/>
      <c r="G25"/>
      <c r="I25"/>
      <c r="J25"/>
      <c r="K25"/>
      <c r="L25"/>
    </row>
    <row r="26" spans="1:12" s="1" customFormat="1" ht="30" customHeight="1">
      <c r="A26"/>
      <c r="B26"/>
      <c r="C26"/>
      <c r="D26"/>
      <c r="E26"/>
      <c r="F26"/>
      <c r="G26"/>
      <c r="I26"/>
      <c r="J26"/>
      <c r="K26"/>
      <c r="L26"/>
    </row>
    <row r="27" spans="8:14">
      <c r="H27" s="1"/>
      <c r="M27" s="1"/>
      <c r="N27" s="1"/>
    </row>
    <row r="28" spans="8:13">
      <c r="H28" s="1"/>
      <c r="M28" s="1"/>
    </row>
    <row r="29" spans="8:13">
      <c r="H29" s="1"/>
      <c r="M29" s="1"/>
    </row>
    <row r="30" spans="8:13">
      <c r="H30" s="1"/>
      <c r="M30" s="1"/>
    </row>
    <row r="31" spans="8:8">
      <c r="H31" s="1"/>
    </row>
    <row r="32" spans="8:10">
      <c r="H32" s="1"/>
      <c r="J32" s="78"/>
    </row>
    <row r="34" spans="1:14" s="78" customFormat="1">
      <c r="A34"/>
      <c r="B34"/>
      <c r="C34"/>
      <c r="D34"/>
      <c r="E34"/>
      <c r="F34"/>
      <c r="G34"/>
      <c r="H34"/>
      <c r="I34"/>
      <c r="J34"/>
      <c r="K34"/>
      <c r="L34"/>
      <c r="M34"/>
      <c r="N34"/>
    </row>
    <row r="35" spans="14:14">
      <c r="N35" s="78"/>
    </row>
    <row r="38" spans="13:13">
      <c r="M38" s="78"/>
    </row>
    <row r="40" spans="8:8">
      <c r="H40" s="78"/>
    </row>
  </sheetData>
  <mergeCells count="3">
    <mergeCell ref="C17:L17"/>
    <mergeCell ref="K2:L2"/>
    <mergeCell ref="E2:G2"/>
  </mergeCells>
  <pageMargins left="0.7" right="0.7" top="0.75" bottom="0.75" header="0.3" footer="0.3"/>
  <pageSetup paperSize="8" scale="86" orientation="landscape"/>
  <headerFooter scaleWithDoc="1" alignWithMargins="0" differentFirst="0" differentOddEven="0"/>
  <extLst/>
</worksheet>
</file>

<file path=xl/worksheets/sheet3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W36"/>
  <sheetViews>
    <sheetView topLeftCell="A1" view="normal" workbookViewId="0">
      <pane xSplit="2" ySplit="4" topLeftCell="C14" activePane="bottomRight" state="frozen"/>
      <selection pane="bottomRight" activeCell="E18" sqref="E18"/>
    </sheetView>
  </sheetViews>
  <sheetFormatPr defaultRowHeight="14.4"/>
  <cols>
    <col min="1" max="2" width="24.375" customWidth="1"/>
    <col min="3" max="4" width="0" hidden="1" customWidth="1"/>
    <col min="6" max="7" width="9.125" customWidth="1"/>
    <col min="11" max="23" width="0" hidden="1" customWidth="1"/>
  </cols>
  <sheetData>
    <row r="1" spans="1:23" s="1" customFormat="1" ht="31.5" customHeight="1">
      <c r="A1" s="15" t="s">
        <v>260</v>
      </c>
      <c r="W1" s="61"/>
    </row>
    <row r="2" spans="1:23" s="1" customFormat="1" ht="31.5" customHeight="1">
      <c r="A2" s="15"/>
      <c r="C2" s="166" t="s">
        <v>67</v>
      </c>
      <c r="D2" s="1557" t="s">
        <v>242</v>
      </c>
      <c r="E2" s="13"/>
      <c r="F2" s="13"/>
      <c r="G2" s="13"/>
      <c r="H2" s="13"/>
      <c r="I2" s="13"/>
      <c r="J2" s="651"/>
      <c r="K2" s="1558" t="s">
        <v>243</v>
      </c>
      <c r="L2" s="1559"/>
      <c r="M2" s="1560"/>
      <c r="N2" s="166" t="s">
        <v>258</v>
      </c>
      <c r="O2" s="1557" t="s">
        <v>244</v>
      </c>
      <c r="P2" s="13"/>
      <c r="Q2" s="13"/>
      <c r="R2" s="651"/>
      <c r="S2" s="166" t="s">
        <v>72</v>
      </c>
      <c r="T2" s="166" t="s">
        <v>73</v>
      </c>
      <c r="U2" s="166" t="s">
        <v>78</v>
      </c>
      <c r="V2" s="1555" t="s">
        <v>80</v>
      </c>
      <c r="W2" s="1556" t="s">
        <v>256</v>
      </c>
    </row>
    <row r="3" spans="1:23" s="11" customFormat="1" ht="95.25" customHeight="1">
      <c r="A3" s="11" t="s">
        <v>37</v>
      </c>
      <c r="B3" s="11" t="s">
        <v>8</v>
      </c>
      <c r="C3" s="166"/>
      <c r="D3" s="54" t="s">
        <v>239</v>
      </c>
      <c r="E3" s="166" t="s">
        <v>240</v>
      </c>
      <c r="F3" s="166" t="s">
        <v>241</v>
      </c>
      <c r="G3" s="166" t="s">
        <v>201</v>
      </c>
      <c r="H3" s="166" t="s">
        <v>202</v>
      </c>
      <c r="I3" s="166" t="s">
        <v>273</v>
      </c>
      <c r="J3" s="166" t="s">
        <v>275</v>
      </c>
      <c r="K3" s="166" t="s">
        <v>68</v>
      </c>
      <c r="L3" s="166" t="s">
        <v>204</v>
      </c>
      <c r="M3" s="166" t="s">
        <v>205</v>
      </c>
      <c r="N3" s="166"/>
      <c r="O3" s="166" t="s">
        <v>77</v>
      </c>
      <c r="P3" s="166" t="s">
        <v>70</v>
      </c>
      <c r="Q3" s="166" t="s">
        <v>71</v>
      </c>
      <c r="R3" s="166" t="s">
        <v>295</v>
      </c>
      <c r="S3" s="166"/>
      <c r="T3" s="166"/>
      <c r="U3" s="166"/>
      <c r="V3" s="1555"/>
      <c r="W3" s="1556"/>
    </row>
    <row r="4" spans="1:23" s="5" customFormat="1" ht="23.25" customHeight="1" thickBot="1">
      <c r="A4" s="6"/>
      <c r="B4" s="6"/>
      <c r="C4" s="53"/>
      <c r="D4" s="53"/>
      <c r="E4" s="53"/>
      <c r="F4" s="53"/>
      <c r="G4" s="53"/>
      <c r="H4" s="53"/>
      <c r="I4" s="53"/>
      <c r="J4" s="53"/>
      <c r="K4" s="53"/>
      <c r="L4" s="53"/>
      <c r="M4" s="53"/>
      <c r="N4" s="53"/>
      <c r="O4" s="53"/>
      <c r="P4" s="53"/>
      <c r="Q4" s="53"/>
      <c r="R4" s="53"/>
      <c r="S4" s="53"/>
      <c r="T4" s="53"/>
      <c r="U4" s="53"/>
      <c r="V4" s="62"/>
      <c r="W4" s="63"/>
    </row>
    <row r="5" spans="1:23" s="2" customFormat="1" ht="28.8">
      <c r="A5" s="196" t="s">
        <v>330</v>
      </c>
      <c r="B5" s="197" t="s">
        <v>342</v>
      </c>
      <c r="C5" s="228" t="s">
        <v>255</v>
      </c>
      <c r="D5" s="177"/>
      <c r="E5" s="177"/>
      <c r="F5" s="223" t="s">
        <v>253</v>
      </c>
      <c r="G5" s="223" t="s">
        <v>253</v>
      </c>
      <c r="H5" s="223" t="s">
        <v>253</v>
      </c>
      <c r="I5" s="177"/>
      <c r="J5" s="177"/>
      <c r="K5" s="177"/>
      <c r="L5" s="177"/>
      <c r="M5" s="177"/>
      <c r="N5" s="224" t="s">
        <v>252</v>
      </c>
      <c r="O5" s="224" t="s">
        <v>252</v>
      </c>
      <c r="P5" s="177"/>
      <c r="Q5" s="177"/>
      <c r="R5" s="177"/>
      <c r="S5" s="177"/>
      <c r="T5" s="177"/>
      <c r="U5" s="229" t="s">
        <v>257</v>
      </c>
      <c r="V5" s="225" t="s">
        <v>257</v>
      </c>
      <c r="W5" s="84" t="s">
        <v>253</v>
      </c>
    </row>
    <row r="6" spans="1:23" s="2" customFormat="1" ht="24.6">
      <c r="A6" s="196"/>
      <c r="B6" s="197" t="s">
        <v>331</v>
      </c>
      <c r="C6" s="203" t="s">
        <v>254</v>
      </c>
      <c r="D6" s="222"/>
      <c r="E6" s="222"/>
      <c r="F6" s="203" t="s">
        <v>254</v>
      </c>
      <c r="G6" s="82" t="s">
        <v>253</v>
      </c>
      <c r="H6" s="80" t="s">
        <v>255</v>
      </c>
      <c r="I6" s="222"/>
      <c r="J6" s="222"/>
      <c r="K6" s="222"/>
      <c r="L6" s="222"/>
      <c r="M6" s="222"/>
      <c r="N6" s="85" t="s">
        <v>252</v>
      </c>
      <c r="O6" s="85" t="s">
        <v>252</v>
      </c>
      <c r="P6" s="222"/>
      <c r="Q6" s="222"/>
      <c r="R6" s="222"/>
      <c r="S6" s="222"/>
      <c r="T6" s="222"/>
      <c r="U6" s="80" t="s">
        <v>255</v>
      </c>
      <c r="V6" s="226" t="s">
        <v>252</v>
      </c>
      <c r="W6" s="219" t="s">
        <v>254</v>
      </c>
    </row>
    <row r="7" spans="1:23" s="1" customFormat="1" ht="30" customHeight="1">
      <c r="A7" s="390" t="s">
        <v>381</v>
      </c>
      <c r="B7" s="197" t="s">
        <v>332</v>
      </c>
      <c r="C7" s="80" t="s">
        <v>255</v>
      </c>
      <c r="D7" s="180"/>
      <c r="E7" s="180"/>
      <c r="F7" s="82" t="s">
        <v>253</v>
      </c>
      <c r="G7" s="80" t="s">
        <v>255</v>
      </c>
      <c r="H7" s="82" t="s">
        <v>253</v>
      </c>
      <c r="I7" s="180"/>
      <c r="J7" s="180"/>
      <c r="K7" s="180"/>
      <c r="L7" s="180"/>
      <c r="M7" s="180"/>
      <c r="N7" s="85" t="s">
        <v>252</v>
      </c>
      <c r="O7" s="85" t="s">
        <v>252</v>
      </c>
      <c r="P7" s="180"/>
      <c r="Q7" s="180"/>
      <c r="R7" s="180"/>
      <c r="S7" s="180"/>
      <c r="T7" s="180"/>
      <c r="U7" s="225" t="s">
        <v>257</v>
      </c>
      <c r="V7" s="86" t="s">
        <v>253</v>
      </c>
      <c r="W7" s="227" t="s">
        <v>252</v>
      </c>
    </row>
    <row r="8" spans="1:23" s="1" customFormat="1" ht="30" customHeight="1">
      <c r="A8" s="197"/>
      <c r="B8" s="197" t="s">
        <v>333</v>
      </c>
      <c r="C8" s="82" t="s">
        <v>253</v>
      </c>
      <c r="D8" s="180"/>
      <c r="E8" s="180"/>
      <c r="F8" s="80" t="s">
        <v>255</v>
      </c>
      <c r="G8" s="80" t="s">
        <v>255</v>
      </c>
      <c r="H8" s="80" t="s">
        <v>255</v>
      </c>
      <c r="I8" s="180"/>
      <c r="J8" s="180"/>
      <c r="K8" s="180"/>
      <c r="L8" s="180"/>
      <c r="M8" s="180"/>
      <c r="N8" s="82" t="s">
        <v>253</v>
      </c>
      <c r="O8" s="80" t="s">
        <v>255</v>
      </c>
      <c r="P8" s="180"/>
      <c r="Q8" s="180"/>
      <c r="R8" s="180"/>
      <c r="S8" s="180"/>
      <c r="T8" s="180"/>
      <c r="U8" s="85" t="s">
        <v>252</v>
      </c>
      <c r="V8" s="83" t="s">
        <v>252</v>
      </c>
      <c r="W8" s="221" t="s">
        <v>255</v>
      </c>
    </row>
    <row r="9" spans="1:23" s="1" customFormat="1" ht="30" customHeight="1">
      <c r="A9" s="197"/>
      <c r="B9" s="197" t="s">
        <v>334</v>
      </c>
      <c r="C9" s="82" t="s">
        <v>253</v>
      </c>
      <c r="D9" s="180"/>
      <c r="E9" s="180"/>
      <c r="F9" s="82" t="s">
        <v>253</v>
      </c>
      <c r="G9" s="80" t="s">
        <v>255</v>
      </c>
      <c r="H9" s="82" t="s">
        <v>253</v>
      </c>
      <c r="I9" s="180"/>
      <c r="J9" s="180"/>
      <c r="K9" s="180"/>
      <c r="L9" s="180"/>
      <c r="M9" s="180"/>
      <c r="N9" s="85" t="s">
        <v>252</v>
      </c>
      <c r="O9" s="85" t="s">
        <v>252</v>
      </c>
      <c r="P9" s="180"/>
      <c r="Q9" s="180"/>
      <c r="R9" s="180"/>
      <c r="S9" s="180"/>
      <c r="T9" s="180"/>
      <c r="U9" s="225" t="s">
        <v>257</v>
      </c>
      <c r="V9" s="209" t="s">
        <v>254</v>
      </c>
      <c r="W9" s="227" t="s">
        <v>252</v>
      </c>
    </row>
    <row r="10" spans="1:23" s="1" customFormat="1" ht="30" customHeight="1">
      <c r="A10" s="197"/>
      <c r="B10" s="198" t="s">
        <v>335</v>
      </c>
      <c r="C10" s="87" t="s">
        <v>255</v>
      </c>
      <c r="D10" s="187"/>
      <c r="E10" s="187"/>
      <c r="F10" s="209" t="s">
        <v>254</v>
      </c>
      <c r="G10" s="209" t="s">
        <v>254</v>
      </c>
      <c r="H10" s="230" t="s">
        <v>252</v>
      </c>
      <c r="I10" s="187"/>
      <c r="J10" s="187"/>
      <c r="K10" s="187"/>
      <c r="L10" s="187"/>
      <c r="M10" s="187"/>
      <c r="N10" s="87" t="s">
        <v>255</v>
      </c>
      <c r="O10" s="209" t="s">
        <v>254</v>
      </c>
      <c r="P10" s="187"/>
      <c r="Q10" s="187"/>
      <c r="R10" s="187"/>
      <c r="S10" s="187"/>
      <c r="T10" s="187"/>
      <c r="U10" s="210" t="s">
        <v>257</v>
      </c>
      <c r="V10" s="220" t="s">
        <v>252</v>
      </c>
      <c r="W10" s="219" t="s">
        <v>254</v>
      </c>
    </row>
    <row r="11" spans="1:23" s="1" customFormat="1" ht="28.8">
      <c r="A11" s="199" t="s">
        <v>429</v>
      </c>
      <c r="B11" s="200" t="s">
        <v>17</v>
      </c>
      <c r="C11" s="216" t="s">
        <v>252</v>
      </c>
      <c r="D11" s="202"/>
      <c r="E11" s="217" t="s">
        <v>253</v>
      </c>
      <c r="F11" s="202"/>
      <c r="G11" s="202"/>
      <c r="H11" s="202"/>
      <c r="I11" s="202"/>
      <c r="J11" s="202"/>
      <c r="K11" s="202"/>
      <c r="L11" s="204" t="s">
        <v>254</v>
      </c>
      <c r="M11" s="204" t="s">
        <v>254</v>
      </c>
      <c r="N11" s="216" t="s">
        <v>252</v>
      </c>
      <c r="O11" s="202"/>
      <c r="P11" s="216" t="s">
        <v>252</v>
      </c>
      <c r="Q11" s="217" t="s">
        <v>253</v>
      </c>
      <c r="R11" s="217"/>
      <c r="S11" s="204" t="s">
        <v>254</v>
      </c>
      <c r="T11" s="216" t="s">
        <v>252</v>
      </c>
      <c r="U11" s="202"/>
      <c r="V11" s="218" t="s">
        <v>252</v>
      </c>
      <c r="W11" s="205" t="s">
        <v>254</v>
      </c>
    </row>
    <row r="12" spans="1:23" s="1" customFormat="1" ht="30" customHeight="1">
      <c r="A12" s="197"/>
      <c r="B12" s="197" t="s">
        <v>341</v>
      </c>
      <c r="C12" s="80" t="s">
        <v>255</v>
      </c>
      <c r="D12" s="206"/>
      <c r="E12" s="82" t="s">
        <v>253</v>
      </c>
      <c r="F12" s="191"/>
      <c r="G12" s="191"/>
      <c r="H12" s="191"/>
      <c r="I12" s="191"/>
      <c r="J12" s="191"/>
      <c r="K12" s="191"/>
      <c r="L12" s="80" t="s">
        <v>255</v>
      </c>
      <c r="M12" s="80" t="s">
        <v>255</v>
      </c>
      <c r="N12" s="191"/>
      <c r="O12" s="191"/>
      <c r="P12" s="191"/>
      <c r="Q12" s="191"/>
      <c r="R12" s="191"/>
      <c r="S12" s="191"/>
      <c r="T12" s="191"/>
      <c r="U12" s="191"/>
      <c r="V12" s="83" t="s">
        <v>252</v>
      </c>
      <c r="W12" s="219" t="s">
        <v>254</v>
      </c>
    </row>
    <row r="13" spans="1:23" s="1" customFormat="1" ht="30" customHeight="1">
      <c r="A13" s="390" t="s">
        <v>382</v>
      </c>
      <c r="B13" s="197" t="s">
        <v>336</v>
      </c>
      <c r="C13" s="203" t="s">
        <v>254</v>
      </c>
      <c r="D13" s="206"/>
      <c r="E13" s="82" t="s">
        <v>253</v>
      </c>
      <c r="F13" s="191"/>
      <c r="G13" s="191"/>
      <c r="H13" s="191"/>
      <c r="I13" s="191"/>
      <c r="J13" s="191"/>
      <c r="K13" s="191"/>
      <c r="L13" s="80" t="s">
        <v>255</v>
      </c>
      <c r="M13" s="82" t="s">
        <v>253</v>
      </c>
      <c r="N13" s="191"/>
      <c r="O13" s="191"/>
      <c r="P13" s="191"/>
      <c r="Q13" s="191"/>
      <c r="R13" s="191"/>
      <c r="S13" s="191"/>
      <c r="T13" s="191"/>
      <c r="U13" s="191"/>
      <c r="V13" s="203" t="s">
        <v>254</v>
      </c>
      <c r="W13" s="219" t="s">
        <v>254</v>
      </c>
    </row>
    <row r="14" spans="1:23" s="1" customFormat="1" ht="30" customHeight="1">
      <c r="A14" s="201"/>
      <c r="B14" s="197" t="s">
        <v>337</v>
      </c>
      <c r="C14" s="82" t="s">
        <v>253</v>
      </c>
      <c r="D14" s="206"/>
      <c r="E14" s="82" t="s">
        <v>253</v>
      </c>
      <c r="F14" s="191"/>
      <c r="G14" s="191"/>
      <c r="H14" s="191"/>
      <c r="I14" s="191"/>
      <c r="J14" s="191"/>
      <c r="K14" s="191"/>
      <c r="L14" s="82" t="s">
        <v>253</v>
      </c>
      <c r="M14" s="82" t="s">
        <v>253</v>
      </c>
      <c r="N14" s="191"/>
      <c r="O14" s="191"/>
      <c r="P14" s="191"/>
      <c r="Q14" s="191"/>
      <c r="R14" s="191"/>
      <c r="S14" s="191"/>
      <c r="T14" s="191"/>
      <c r="U14" s="191"/>
      <c r="V14" s="86" t="s">
        <v>253</v>
      </c>
      <c r="W14" s="84" t="s">
        <v>253</v>
      </c>
    </row>
    <row r="15" spans="1:23" s="1" customFormat="1" ht="30" customHeight="1">
      <c r="A15" s="197"/>
      <c r="B15" s="197" t="s">
        <v>338</v>
      </c>
      <c r="C15" s="82" t="s">
        <v>253</v>
      </c>
      <c r="D15" s="206"/>
      <c r="E15" s="80" t="s">
        <v>255</v>
      </c>
      <c r="F15" s="191"/>
      <c r="G15" s="191"/>
      <c r="H15" s="191"/>
      <c r="I15" s="191"/>
      <c r="J15" s="191"/>
      <c r="K15" s="191"/>
      <c r="L15" s="82" t="s">
        <v>253</v>
      </c>
      <c r="M15" s="82" t="s">
        <v>253</v>
      </c>
      <c r="N15" s="206"/>
      <c r="O15" s="206"/>
      <c r="P15" s="206"/>
      <c r="Q15" s="206"/>
      <c r="R15" s="206"/>
      <c r="S15" s="206"/>
      <c r="T15" s="206"/>
      <c r="U15" s="206"/>
      <c r="V15" s="83" t="s">
        <v>252</v>
      </c>
      <c r="W15" s="84" t="s">
        <v>253</v>
      </c>
    </row>
    <row r="16" spans="1:23" s="1" customFormat="1" ht="30" customHeight="1">
      <c r="A16" s="197"/>
      <c r="B16" s="197" t="s">
        <v>339</v>
      </c>
      <c r="C16" s="82" t="s">
        <v>253</v>
      </c>
      <c r="D16" s="191"/>
      <c r="E16" s="82" t="s">
        <v>253</v>
      </c>
      <c r="F16" s="191"/>
      <c r="G16" s="191"/>
      <c r="H16" s="191"/>
      <c r="I16" s="191"/>
      <c r="J16" s="191"/>
      <c r="K16" s="191"/>
      <c r="L16" s="80" t="s">
        <v>255</v>
      </c>
      <c r="M16" s="80" t="s">
        <v>255</v>
      </c>
      <c r="N16" s="191"/>
      <c r="O16" s="191"/>
      <c r="P16" s="191"/>
      <c r="Q16" s="191"/>
      <c r="R16" s="191"/>
      <c r="S16" s="191"/>
      <c r="T16" s="191"/>
      <c r="U16" s="191"/>
      <c r="V16" s="203" t="s">
        <v>254</v>
      </c>
      <c r="W16" s="84" t="s">
        <v>253</v>
      </c>
    </row>
    <row r="17" spans="1:23" s="1" customFormat="1" ht="30" customHeight="1">
      <c r="A17" s="201"/>
      <c r="B17" s="197" t="s">
        <v>340</v>
      </c>
      <c r="C17" s="85" t="s">
        <v>252</v>
      </c>
      <c r="D17" s="206"/>
      <c r="E17" s="82" t="s">
        <v>253</v>
      </c>
      <c r="F17" s="191"/>
      <c r="G17" s="191"/>
      <c r="H17" s="191"/>
      <c r="I17" s="191"/>
      <c r="J17" s="191"/>
      <c r="K17" s="191"/>
      <c r="L17" s="80" t="s">
        <v>255</v>
      </c>
      <c r="M17" s="82" t="s">
        <v>253</v>
      </c>
      <c r="N17" s="206"/>
      <c r="O17" s="206"/>
      <c r="P17" s="206"/>
      <c r="Q17" s="206"/>
      <c r="R17" s="206"/>
      <c r="S17" s="206"/>
      <c r="T17" s="191"/>
      <c r="U17" s="191"/>
      <c r="V17" s="207" t="s">
        <v>255</v>
      </c>
      <c r="W17" s="81" t="s">
        <v>255</v>
      </c>
    </row>
    <row r="18" spans="1:23" s="1" customFormat="1" ht="30" customHeight="1">
      <c r="A18" s="201"/>
      <c r="B18" s="198" t="s">
        <v>335</v>
      </c>
      <c r="C18" s="87" t="s">
        <v>255</v>
      </c>
      <c r="D18" s="208"/>
      <c r="E18" s="203" t="s">
        <v>254</v>
      </c>
      <c r="F18" s="208"/>
      <c r="G18" s="208"/>
      <c r="H18" s="208"/>
      <c r="I18" s="208"/>
      <c r="J18" s="208"/>
      <c r="K18" s="208"/>
      <c r="L18" s="210" t="s">
        <v>257</v>
      </c>
      <c r="M18" s="210" t="s">
        <v>257</v>
      </c>
      <c r="N18" s="208"/>
      <c r="O18" s="208"/>
      <c r="P18" s="208"/>
      <c r="Q18" s="208"/>
      <c r="R18" s="208"/>
      <c r="S18" s="208"/>
      <c r="T18" s="208"/>
      <c r="U18" s="208"/>
      <c r="V18" s="220" t="s">
        <v>252</v>
      </c>
      <c r="W18" s="221" t="s">
        <v>255</v>
      </c>
    </row>
    <row r="19" spans="1:23" s="1" customFormat="1" ht="30" customHeight="1">
      <c r="A19" s="199" t="s">
        <v>380</v>
      </c>
      <c r="B19" s="200" t="s">
        <v>17</v>
      </c>
      <c r="C19" s="184" t="s">
        <v>252</v>
      </c>
      <c r="D19" s="188"/>
      <c r="E19" s="188"/>
      <c r="F19" s="188"/>
      <c r="G19" s="188"/>
      <c r="H19" s="188"/>
      <c r="I19" s="82" t="s">
        <v>253</v>
      </c>
      <c r="J19" s="82" t="s">
        <v>253</v>
      </c>
      <c r="K19" s="182" t="s">
        <v>254</v>
      </c>
      <c r="L19" s="188"/>
      <c r="M19" s="188"/>
      <c r="N19" s="178" t="s">
        <v>252</v>
      </c>
      <c r="O19" s="188"/>
      <c r="P19" s="188"/>
      <c r="Q19" s="188"/>
      <c r="R19" s="184" t="s">
        <v>252</v>
      </c>
      <c r="S19" s="189" t="s">
        <v>254</v>
      </c>
      <c r="T19" s="184" t="s">
        <v>252</v>
      </c>
      <c r="U19" s="188"/>
      <c r="V19" s="184" t="s">
        <v>252</v>
      </c>
      <c r="W19" s="190" t="s">
        <v>254</v>
      </c>
    </row>
    <row r="20" spans="1:23" s="1" customFormat="1" ht="30" customHeight="1">
      <c r="A20" s="339"/>
      <c r="B20" s="197" t="s">
        <v>341</v>
      </c>
      <c r="C20" s="179" t="s">
        <v>255</v>
      </c>
      <c r="D20" s="191"/>
      <c r="E20" s="191"/>
      <c r="F20" s="191"/>
      <c r="G20" s="191"/>
      <c r="H20" s="191"/>
      <c r="I20" s="82" t="s">
        <v>253</v>
      </c>
      <c r="J20" s="82" t="s">
        <v>253</v>
      </c>
      <c r="K20" s="179" t="s">
        <v>255</v>
      </c>
      <c r="L20" s="191"/>
      <c r="M20" s="191"/>
      <c r="N20" s="191"/>
      <c r="O20" s="191"/>
      <c r="P20" s="191"/>
      <c r="Q20" s="191"/>
      <c r="R20" s="191"/>
      <c r="S20" s="191"/>
      <c r="T20" s="191"/>
      <c r="U20" s="191"/>
      <c r="V20" s="184" t="s">
        <v>252</v>
      </c>
      <c r="W20" s="193" t="s">
        <v>255</v>
      </c>
    </row>
    <row r="21" spans="1:23" s="1" customFormat="1" ht="30" customHeight="1">
      <c r="A21" s="390" t="s">
        <v>382</v>
      </c>
      <c r="B21" s="197" t="s">
        <v>336</v>
      </c>
      <c r="C21" s="178" t="s">
        <v>252</v>
      </c>
      <c r="D21" s="191"/>
      <c r="E21" s="191"/>
      <c r="F21" s="191"/>
      <c r="G21" s="191"/>
      <c r="H21" s="191"/>
      <c r="I21" s="82" t="s">
        <v>253</v>
      </c>
      <c r="J21" s="82" t="s">
        <v>253</v>
      </c>
      <c r="K21" s="179" t="s">
        <v>255</v>
      </c>
      <c r="L21" s="191"/>
      <c r="M21" s="191"/>
      <c r="N21" s="191"/>
      <c r="O21" s="191"/>
      <c r="P21" s="191"/>
      <c r="Q21" s="191"/>
      <c r="R21" s="191"/>
      <c r="S21" s="191"/>
      <c r="T21" s="191"/>
      <c r="U21" s="191"/>
      <c r="V21" s="182" t="s">
        <v>254</v>
      </c>
      <c r="W21" s="190" t="s">
        <v>254</v>
      </c>
    </row>
    <row r="22" spans="1:23" s="1" customFormat="1" ht="30" customHeight="1">
      <c r="A22" s="340"/>
      <c r="B22" s="197" t="s">
        <v>333</v>
      </c>
      <c r="C22" s="181" t="s">
        <v>253</v>
      </c>
      <c r="D22" s="191"/>
      <c r="E22" s="191"/>
      <c r="F22" s="191"/>
      <c r="G22" s="191"/>
      <c r="H22" s="191"/>
      <c r="I22" s="80" t="s">
        <v>255</v>
      </c>
      <c r="J22" s="82" t="s">
        <v>253</v>
      </c>
      <c r="K22" s="181" t="s">
        <v>253</v>
      </c>
      <c r="L22" s="191"/>
      <c r="M22" s="191"/>
      <c r="N22" s="191"/>
      <c r="O22" s="191"/>
      <c r="P22" s="191"/>
      <c r="Q22" s="191"/>
      <c r="R22" s="191"/>
      <c r="S22" s="191"/>
      <c r="T22" s="191"/>
      <c r="U22" s="191"/>
      <c r="V22" s="184" t="s">
        <v>252</v>
      </c>
      <c r="W22" s="185" t="s">
        <v>253</v>
      </c>
    </row>
    <row r="23" spans="1:23" s="1" customFormat="1" ht="30" customHeight="1">
      <c r="A23" s="340"/>
      <c r="B23" s="197" t="s">
        <v>339</v>
      </c>
      <c r="C23" s="181" t="s">
        <v>253</v>
      </c>
      <c r="D23" s="191"/>
      <c r="E23" s="191"/>
      <c r="F23" s="191"/>
      <c r="G23" s="191"/>
      <c r="H23" s="191"/>
      <c r="I23" s="82" t="s">
        <v>253</v>
      </c>
      <c r="J23" s="82" t="s">
        <v>253</v>
      </c>
      <c r="K23" s="181" t="s">
        <v>253</v>
      </c>
      <c r="L23" s="191"/>
      <c r="M23" s="191"/>
      <c r="N23" s="191"/>
      <c r="O23" s="191"/>
      <c r="P23" s="191"/>
      <c r="Q23" s="191"/>
      <c r="R23" s="191"/>
      <c r="S23" s="191"/>
      <c r="T23" s="191"/>
      <c r="U23" s="191"/>
      <c r="V23" s="184" t="s">
        <v>252</v>
      </c>
      <c r="W23" s="185" t="s">
        <v>253</v>
      </c>
    </row>
    <row r="24" spans="1:23" s="1" customFormat="1" ht="30" customHeight="1">
      <c r="A24" s="340"/>
      <c r="B24" s="197" t="s">
        <v>340</v>
      </c>
      <c r="C24" s="182" t="s">
        <v>254</v>
      </c>
      <c r="D24" s="191"/>
      <c r="E24" s="191"/>
      <c r="F24" s="191"/>
      <c r="G24" s="191"/>
      <c r="H24" s="191"/>
      <c r="I24" s="82" t="s">
        <v>253</v>
      </c>
      <c r="J24" s="82" t="s">
        <v>253</v>
      </c>
      <c r="K24" s="181" t="s">
        <v>253</v>
      </c>
      <c r="L24" s="191"/>
      <c r="M24" s="191"/>
      <c r="N24" s="191"/>
      <c r="O24" s="191"/>
      <c r="P24" s="191"/>
      <c r="Q24" s="191"/>
      <c r="R24" s="191"/>
      <c r="S24" s="191"/>
      <c r="T24" s="191"/>
      <c r="U24" s="191"/>
      <c r="V24" s="183" t="s">
        <v>255</v>
      </c>
      <c r="W24" s="185" t="s">
        <v>253</v>
      </c>
    </row>
    <row r="25" spans="1:23" s="1" customFormat="1" ht="30" customHeight="1">
      <c r="A25" s="340"/>
      <c r="B25" s="197" t="s">
        <v>379</v>
      </c>
      <c r="C25" s="181" t="s">
        <v>253</v>
      </c>
      <c r="D25" s="211"/>
      <c r="E25" s="211"/>
      <c r="F25" s="191"/>
      <c r="G25" s="191"/>
      <c r="H25" s="212"/>
      <c r="I25" s="82" t="s">
        <v>253</v>
      </c>
      <c r="J25" s="82" t="s">
        <v>253</v>
      </c>
      <c r="K25" s="181" t="s">
        <v>253</v>
      </c>
      <c r="L25" s="191"/>
      <c r="M25" s="191"/>
      <c r="N25" s="191"/>
      <c r="O25" s="191"/>
      <c r="P25" s="191"/>
      <c r="Q25" s="191"/>
      <c r="R25" s="191"/>
      <c r="S25" s="191"/>
      <c r="T25" s="191"/>
      <c r="U25" s="191"/>
      <c r="V25" s="192" t="s">
        <v>253</v>
      </c>
      <c r="W25" s="185" t="s">
        <v>253</v>
      </c>
    </row>
    <row r="26" spans="1:23" s="1" customFormat="1" ht="30" customHeight="1">
      <c r="A26" s="348"/>
      <c r="B26" s="198" t="s">
        <v>335</v>
      </c>
      <c r="C26" s="182" t="s">
        <v>254</v>
      </c>
      <c r="D26" s="213"/>
      <c r="E26" s="213"/>
      <c r="F26" s="194"/>
      <c r="G26" s="194"/>
      <c r="H26" s="214"/>
      <c r="I26" s="209" t="s">
        <v>254</v>
      </c>
      <c r="J26" s="87" t="s">
        <v>255</v>
      </c>
      <c r="K26" s="195" t="s">
        <v>257</v>
      </c>
      <c r="L26" s="194"/>
      <c r="M26" s="194"/>
      <c r="N26" s="194"/>
      <c r="O26" s="194"/>
      <c r="P26" s="194"/>
      <c r="Q26" s="194"/>
      <c r="R26" s="194"/>
      <c r="S26" s="194"/>
      <c r="T26" s="194"/>
      <c r="U26" s="194"/>
      <c r="V26" s="184" t="s">
        <v>252</v>
      </c>
      <c r="W26" s="215" t="s">
        <v>254</v>
      </c>
    </row>
    <row r="27" spans="3:23" ht="15" thickBot="1">
      <c r="C27" s="50"/>
      <c r="D27" s="50"/>
      <c r="E27" s="50"/>
      <c r="F27" s="50"/>
      <c r="G27" s="50"/>
      <c r="H27" s="50"/>
      <c r="I27" s="50"/>
      <c r="J27" s="50"/>
      <c r="K27" s="50"/>
      <c r="L27" s="50"/>
      <c r="M27" s="50"/>
      <c r="N27" s="50"/>
      <c r="O27" s="50"/>
      <c r="P27" s="50"/>
      <c r="Q27" s="50"/>
      <c r="R27" s="50"/>
      <c r="S27" s="50"/>
      <c r="T27" s="50"/>
      <c r="U27" s="50"/>
      <c r="V27" s="50"/>
      <c r="W27" s="50"/>
    </row>
    <row r="28" spans="1:23">
      <c r="A28" s="59" t="s">
        <v>247</v>
      </c>
      <c r="B28" s="65" t="s">
        <v>252</v>
      </c>
      <c r="C28" s="66">
        <v>4</v>
      </c>
      <c r="D28" s="66">
        <v>0</v>
      </c>
      <c r="E28" s="379">
        <v>1</v>
      </c>
      <c r="F28" s="379">
        <v>0</v>
      </c>
      <c r="G28" s="379">
        <v>0</v>
      </c>
      <c r="H28" s="379">
        <v>1</v>
      </c>
      <c r="I28" s="379">
        <v>0</v>
      </c>
      <c r="J28" s="379">
        <v>0</v>
      </c>
      <c r="K28" s="379">
        <v>0</v>
      </c>
      <c r="L28" s="66">
        <v>0</v>
      </c>
      <c r="M28" s="66">
        <v>0</v>
      </c>
      <c r="N28" s="66">
        <v>4</v>
      </c>
      <c r="O28" s="66">
        <v>3</v>
      </c>
      <c r="P28" s="66">
        <v>1</v>
      </c>
      <c r="Q28" s="66">
        <v>0</v>
      </c>
      <c r="R28" s="66"/>
      <c r="S28" s="66">
        <v>0</v>
      </c>
      <c r="T28" s="66">
        <v>1</v>
      </c>
      <c r="U28" s="66">
        <v>2</v>
      </c>
      <c r="V28" s="66">
        <v>9</v>
      </c>
      <c r="W28" s="67">
        <v>0</v>
      </c>
    </row>
    <row r="29" spans="1:23">
      <c r="A29" s="16"/>
      <c r="B29" s="68" t="s">
        <v>254</v>
      </c>
      <c r="C29" s="69">
        <v>3</v>
      </c>
      <c r="D29" s="69">
        <v>0</v>
      </c>
      <c r="E29" s="380">
        <v>0</v>
      </c>
      <c r="F29" s="380">
        <v>2</v>
      </c>
      <c r="G29" s="380">
        <v>1</v>
      </c>
      <c r="H29" s="380">
        <v>0</v>
      </c>
      <c r="I29" s="380">
        <v>1</v>
      </c>
      <c r="J29" s="380">
        <v>0</v>
      </c>
      <c r="K29" s="380">
        <v>1</v>
      </c>
      <c r="L29" s="69">
        <v>1</v>
      </c>
      <c r="M29" s="69">
        <v>1</v>
      </c>
      <c r="N29" s="69">
        <v>0</v>
      </c>
      <c r="O29" s="69">
        <v>1</v>
      </c>
      <c r="P29" s="69">
        <v>0</v>
      </c>
      <c r="Q29" s="69">
        <v>0</v>
      </c>
      <c r="R29" s="69"/>
      <c r="S29" s="69">
        <v>1</v>
      </c>
      <c r="T29" s="69">
        <v>0</v>
      </c>
      <c r="U29" s="69">
        <v>2</v>
      </c>
      <c r="V29" s="69">
        <v>1</v>
      </c>
      <c r="W29" s="70">
        <v>7</v>
      </c>
    </row>
    <row r="30" spans="1:23">
      <c r="A30" s="16"/>
      <c r="B30" s="71" t="s">
        <v>255</v>
      </c>
      <c r="C30" s="72">
        <v>4</v>
      </c>
      <c r="D30" s="72">
        <v>0</v>
      </c>
      <c r="E30" s="381">
        <v>2</v>
      </c>
      <c r="F30" s="381">
        <v>1</v>
      </c>
      <c r="G30" s="381">
        <v>3</v>
      </c>
      <c r="H30" s="381">
        <v>2</v>
      </c>
      <c r="I30" s="381">
        <v>1</v>
      </c>
      <c r="J30" s="381">
        <v>1</v>
      </c>
      <c r="K30" s="381">
        <v>2</v>
      </c>
      <c r="L30" s="72">
        <v>4</v>
      </c>
      <c r="M30" s="72">
        <v>0</v>
      </c>
      <c r="N30" s="72">
        <v>1</v>
      </c>
      <c r="O30" s="72">
        <v>0</v>
      </c>
      <c r="P30" s="72">
        <v>0</v>
      </c>
      <c r="Q30" s="72">
        <v>0</v>
      </c>
      <c r="R30" s="72"/>
      <c r="S30" s="72">
        <v>0</v>
      </c>
      <c r="T30" s="72">
        <v>0</v>
      </c>
      <c r="U30" s="72">
        <v>0</v>
      </c>
      <c r="V30" s="72">
        <v>6</v>
      </c>
      <c r="W30" s="73">
        <v>4</v>
      </c>
    </row>
    <row r="31" spans="1:23">
      <c r="A31" s="1"/>
      <c r="B31" s="64" t="s">
        <v>253</v>
      </c>
      <c r="C31" s="60">
        <v>8</v>
      </c>
      <c r="D31" s="60">
        <v>0</v>
      </c>
      <c r="E31" s="382">
        <v>5</v>
      </c>
      <c r="F31" s="382">
        <v>3</v>
      </c>
      <c r="G31" s="382">
        <v>2</v>
      </c>
      <c r="H31" s="382">
        <v>3</v>
      </c>
      <c r="I31" s="382">
        <v>6</v>
      </c>
      <c r="J31" s="382">
        <v>7</v>
      </c>
      <c r="K31" s="382">
        <v>4</v>
      </c>
      <c r="L31" s="60">
        <v>1</v>
      </c>
      <c r="M31" s="60">
        <v>5</v>
      </c>
      <c r="N31" s="60">
        <v>1</v>
      </c>
      <c r="O31" s="60">
        <v>1</v>
      </c>
      <c r="P31" s="60">
        <v>0</v>
      </c>
      <c r="Q31" s="60">
        <v>1</v>
      </c>
      <c r="R31" s="60"/>
      <c r="S31" s="60">
        <v>0</v>
      </c>
      <c r="T31" s="60">
        <v>0</v>
      </c>
      <c r="U31" s="60">
        <v>1</v>
      </c>
      <c r="V31" s="60">
        <v>3</v>
      </c>
      <c r="W31" s="74">
        <v>8</v>
      </c>
    </row>
    <row r="32" spans="1:23" ht="15" thickBot="1">
      <c r="A32" s="58"/>
      <c r="B32" s="58" t="s">
        <v>257</v>
      </c>
      <c r="C32" s="75" t="s">
        <v>32</v>
      </c>
      <c r="D32" s="75" t="s">
        <v>32</v>
      </c>
      <c r="E32" s="383" t="s">
        <v>32</v>
      </c>
      <c r="F32" s="378" t="s">
        <v>32</v>
      </c>
      <c r="G32" s="383" t="s">
        <v>32</v>
      </c>
      <c r="H32" s="383" t="s">
        <v>32</v>
      </c>
      <c r="I32" s="383" t="s">
        <v>32</v>
      </c>
      <c r="J32" s="383" t="s">
        <v>32</v>
      </c>
      <c r="K32" s="383">
        <v>1</v>
      </c>
      <c r="L32" s="75">
        <v>1</v>
      </c>
      <c r="M32" s="75">
        <v>1</v>
      </c>
      <c r="N32" s="75" t="s">
        <v>32</v>
      </c>
      <c r="O32" s="75" t="s">
        <v>32</v>
      </c>
      <c r="P32" s="75" t="s">
        <v>32</v>
      </c>
      <c r="Q32" s="75" t="s">
        <v>32</v>
      </c>
      <c r="R32" s="75"/>
      <c r="S32" s="75" t="s">
        <v>32</v>
      </c>
      <c r="T32" s="75" t="s">
        <v>32</v>
      </c>
      <c r="U32" s="75" t="s">
        <v>32</v>
      </c>
      <c r="V32" s="75" t="s">
        <v>32</v>
      </c>
      <c r="W32" s="76" t="s">
        <v>32</v>
      </c>
    </row>
    <row r="33" spans="1:23" ht="15" thickBot="1">
      <c r="A33" s="58"/>
      <c r="B33" s="58" t="s">
        <v>248</v>
      </c>
      <c r="C33" s="75">
        <v>19</v>
      </c>
      <c r="D33" s="75">
        <v>0</v>
      </c>
      <c r="E33" s="383">
        <f>SUM(E28:E31)</f>
        <v>8</v>
      </c>
      <c r="F33" s="383">
        <f>SUM(F28:F31)</f>
        <v>6</v>
      </c>
      <c r="G33" s="383">
        <f>SUM(G28:G31)</f>
        <v>6</v>
      </c>
      <c r="H33" s="383">
        <f>SUM(H28:H31)</f>
        <v>6</v>
      </c>
      <c r="I33" s="383">
        <f>SUM(I28:I31)</f>
        <v>8</v>
      </c>
      <c r="J33" s="383">
        <f>SUM(J28:J31)</f>
        <v>8</v>
      </c>
      <c r="K33" s="383">
        <f>SUM(K28:K31)</f>
        <v>7</v>
      </c>
      <c r="L33" s="75">
        <v>7</v>
      </c>
      <c r="M33" s="75">
        <v>7</v>
      </c>
      <c r="N33" s="75">
        <v>6</v>
      </c>
      <c r="O33" s="75">
        <v>5</v>
      </c>
      <c r="P33" s="75">
        <v>1</v>
      </c>
      <c r="Q33" s="75">
        <v>1</v>
      </c>
      <c r="R33" s="75"/>
      <c r="S33" s="75">
        <v>1</v>
      </c>
      <c r="T33" s="75">
        <v>1</v>
      </c>
      <c r="U33" s="75">
        <v>5</v>
      </c>
      <c r="V33" s="75">
        <v>19</v>
      </c>
      <c r="W33" s="76">
        <v>19</v>
      </c>
    </row>
    <row r="34" spans="1:1" s="78" customFormat="1">
      <c r="A34" s="77" t="s">
        <v>259</v>
      </c>
    </row>
    <row r="36" spans="2:4">
      <c r="B36" s="55" t="s">
        <v>246</v>
      </c>
      <c r="C36" s="56"/>
      <c r="D36" s="57" t="s">
        <v>245</v>
      </c>
    </row>
  </sheetData>
  <mergeCells count="10">
    <mergeCell ref="T2:T3"/>
    <mergeCell ref="U2:U3"/>
    <mergeCell ref="V2:V3"/>
    <mergeCell ref="W2:W3"/>
    <mergeCell ref="C2:C3"/>
    <mergeCell ref="D2:J2"/>
    <mergeCell ref="K2:M2"/>
    <mergeCell ref="N2:N3"/>
    <mergeCell ref="O2:R2"/>
    <mergeCell ref="S2:S3"/>
  </mergeCells>
  <pageMargins left="0.7" right="0.7" top="0.75" bottom="0.75" header="0.3" footer="0.3"/>
  <pageSetup paperSize="8" scale="86" orientation="landscape"/>
  <headerFooter scaleWithDoc="1" alignWithMargins="0" differentFirst="0" differentOddEven="0"/>
  <extLst/>
</worksheet>
</file>

<file path=xl/worksheets/sheet3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X19"/>
  <sheetViews>
    <sheetView view="normal" workbookViewId="0">
      <selection pane="topLeft" activeCell="L31" sqref="L31"/>
    </sheetView>
  </sheetViews>
  <sheetFormatPr defaultRowHeight="14.4"/>
  <cols>
    <col min="1" max="1" width="27.375" customWidth="1"/>
  </cols>
  <sheetData>
    <row r="1" spans="1:1" s="1" customFormat="1" ht="31.5" customHeight="1">
      <c r="A1" s="15" t="s">
        <v>304</v>
      </c>
    </row>
    <row r="2" spans="1:20" s="1" customFormat="1" ht="18">
      <c r="A2" s="15"/>
      <c r="E2" s="13"/>
      <c r="F2" s="13"/>
      <c r="J2" s="13"/>
      <c r="K2" s="13"/>
      <c r="P2" s="13"/>
      <c r="S2" s="13"/>
      <c r="T2" s="13"/>
    </row>
    <row r="3" spans="1:21" s="1" customFormat="1" ht="18">
      <c r="A3" s="15"/>
      <c r="J3" s="16"/>
      <c r="L3" s="16"/>
      <c r="S3" s="16"/>
      <c r="U3" s="16"/>
    </row>
    <row r="4" spans="1:21" s="1" customFormat="1" ht="31.5" customHeight="1">
      <c r="A4" s="1600" t="s">
        <v>301</v>
      </c>
      <c r="B4" s="243" t="s">
        <v>306</v>
      </c>
      <c r="C4" s="254" t="s">
        <v>315</v>
      </c>
      <c r="D4" s="244" t="s">
        <v>316</v>
      </c>
      <c r="E4" s="231" t="s">
        <v>306</v>
      </c>
      <c r="F4" s="255" t="s">
        <v>316</v>
      </c>
      <c r="G4" s="232" t="s">
        <v>315</v>
      </c>
      <c r="H4" s="233" t="s">
        <v>315</v>
      </c>
      <c r="I4" s="262" t="s">
        <v>306</v>
      </c>
      <c r="J4" s="263" t="s">
        <v>306</v>
      </c>
      <c r="K4" s="264" t="s">
        <v>315</v>
      </c>
      <c r="L4" s="265" t="s">
        <v>316</v>
      </c>
      <c r="M4" s="279" t="s">
        <v>306</v>
      </c>
      <c r="N4" s="280" t="s">
        <v>316</v>
      </c>
      <c r="O4" s="281" t="s">
        <v>315</v>
      </c>
      <c r="P4" s="290" t="s">
        <v>306</v>
      </c>
      <c r="Q4" s="291" t="s">
        <v>316</v>
      </c>
      <c r="R4" s="292" t="s">
        <v>316</v>
      </c>
      <c r="S4" s="293" t="s">
        <v>306</v>
      </c>
      <c r="T4" s="294" t="s">
        <v>315</v>
      </c>
      <c r="U4" s="295" t="s">
        <v>316</v>
      </c>
    </row>
    <row r="5" spans="1:24" s="11" customFormat="1" ht="95.25" customHeight="1">
      <c r="A5" s="1601"/>
      <c r="B5" s="1597" t="s">
        <v>300</v>
      </c>
      <c r="C5" s="1598"/>
      <c r="D5" s="1599"/>
      <c r="E5" s="1602" t="s">
        <v>173</v>
      </c>
      <c r="F5" s="1603"/>
      <c r="G5" s="234" t="s">
        <v>54</v>
      </c>
      <c r="H5" s="235" t="s">
        <v>298</v>
      </c>
      <c r="I5" s="266" t="s">
        <v>44</v>
      </c>
      <c r="J5" s="1591" t="s">
        <v>2</v>
      </c>
      <c r="K5" s="1592"/>
      <c r="L5" s="1593"/>
      <c r="M5" s="1618" t="s">
        <v>24</v>
      </c>
      <c r="N5" s="1619"/>
      <c r="O5" s="282" t="s">
        <v>299</v>
      </c>
      <c r="P5" s="1608" t="s">
        <v>45</v>
      </c>
      <c r="Q5" s="1609"/>
      <c r="R5" s="296" t="s">
        <v>149</v>
      </c>
      <c r="S5" s="1612" t="s">
        <v>57</v>
      </c>
      <c r="T5" s="1613"/>
      <c r="U5" s="1614"/>
      <c r="V5" s="161"/>
      <c r="W5" s="161"/>
      <c r="X5" s="161"/>
    </row>
    <row r="6" spans="1:24" s="11" customFormat="1" ht="15.6">
      <c r="A6" s="163" t="s">
        <v>302</v>
      </c>
      <c r="B6" s="245"/>
      <c r="C6" s="246"/>
      <c r="D6" s="247"/>
      <c r="E6" s="1604" t="s">
        <v>305</v>
      </c>
      <c r="F6" s="1605"/>
      <c r="G6" s="236" t="s">
        <v>305</v>
      </c>
      <c r="H6" s="237"/>
      <c r="I6" s="267"/>
      <c r="J6" s="268"/>
      <c r="K6" s="269"/>
      <c r="L6" s="270"/>
      <c r="M6" s="283"/>
      <c r="N6" s="284"/>
      <c r="O6" s="285"/>
      <c r="P6" s="297"/>
      <c r="Q6" s="298"/>
      <c r="R6" s="299"/>
      <c r="S6" s="300"/>
      <c r="T6" s="301"/>
      <c r="U6" s="302"/>
      <c r="V6" s="162"/>
      <c r="W6" s="161"/>
      <c r="X6" s="161"/>
    </row>
    <row r="7" spans="1:24" s="11" customFormat="1" ht="15.6">
      <c r="A7" s="163" t="s">
        <v>303</v>
      </c>
      <c r="B7" s="245"/>
      <c r="C7" s="246"/>
      <c r="D7" s="247"/>
      <c r="E7" s="1604" t="s">
        <v>305</v>
      </c>
      <c r="F7" s="1605"/>
      <c r="G7" s="236" t="s">
        <v>305</v>
      </c>
      <c r="H7" s="237"/>
      <c r="I7" s="267"/>
      <c r="J7" s="268"/>
      <c r="K7" s="269"/>
      <c r="L7" s="270"/>
      <c r="M7" s="283"/>
      <c r="N7" s="284"/>
      <c r="O7" s="285"/>
      <c r="P7" s="297"/>
      <c r="Q7" s="298"/>
      <c r="R7" s="299"/>
      <c r="S7" s="303"/>
      <c r="T7" s="304"/>
      <c r="U7" s="305"/>
      <c r="V7" s="162"/>
      <c r="W7" s="161"/>
      <c r="X7" s="161"/>
    </row>
    <row r="8" spans="1:24" s="11" customFormat="1" ht="28.8">
      <c r="A8" s="163" t="s">
        <v>537</v>
      </c>
      <c r="B8" s="245"/>
      <c r="C8" s="246"/>
      <c r="D8" s="247"/>
      <c r="E8" s="1604" t="s">
        <v>305</v>
      </c>
      <c r="F8" s="1605"/>
      <c r="G8" s="236"/>
      <c r="H8" s="237" t="s">
        <v>305</v>
      </c>
      <c r="I8" s="267"/>
      <c r="J8" s="268"/>
      <c r="K8" s="269"/>
      <c r="L8" s="270"/>
      <c r="M8" s="283"/>
      <c r="N8" s="284"/>
      <c r="O8" s="285"/>
      <c r="P8" s="297"/>
      <c r="Q8" s="298"/>
      <c r="R8" s="299"/>
      <c r="S8" s="303"/>
      <c r="T8" s="304"/>
      <c r="U8" s="305"/>
      <c r="V8" s="162"/>
      <c r="W8" s="161"/>
      <c r="X8" s="161"/>
    </row>
    <row r="9" spans="1:24" s="11" customFormat="1" ht="15.6">
      <c r="A9" s="163" t="s">
        <v>307</v>
      </c>
      <c r="B9" s="245"/>
      <c r="C9" s="246"/>
      <c r="D9" s="247"/>
      <c r="E9" s="256"/>
      <c r="F9" s="257"/>
      <c r="G9" s="236"/>
      <c r="H9" s="237" t="s">
        <v>305</v>
      </c>
      <c r="I9" s="267" t="s">
        <v>305</v>
      </c>
      <c r="J9" s="268"/>
      <c r="K9" s="269"/>
      <c r="L9" s="270"/>
      <c r="M9" s="283"/>
      <c r="N9" s="284"/>
      <c r="O9" s="285"/>
      <c r="P9" s="297"/>
      <c r="Q9" s="298"/>
      <c r="R9" s="299" t="s">
        <v>305</v>
      </c>
      <c r="S9" s="303"/>
      <c r="T9" s="304"/>
      <c r="U9" s="305"/>
      <c r="V9" s="162"/>
      <c r="W9" s="161"/>
      <c r="X9" s="161"/>
    </row>
    <row r="10" spans="1:24" s="11" customFormat="1" ht="15.6">
      <c r="A10" s="163" t="s">
        <v>308</v>
      </c>
      <c r="B10" s="245"/>
      <c r="C10" s="246"/>
      <c r="D10" s="247"/>
      <c r="E10" s="256"/>
      <c r="F10" s="257"/>
      <c r="G10" s="236"/>
      <c r="H10" s="237" t="s">
        <v>305</v>
      </c>
      <c r="I10" s="267" t="s">
        <v>305</v>
      </c>
      <c r="J10" s="268"/>
      <c r="K10" s="269"/>
      <c r="L10" s="270"/>
      <c r="M10" s="283"/>
      <c r="N10" s="284"/>
      <c r="O10" s="285"/>
      <c r="P10" s="297"/>
      <c r="Q10" s="298"/>
      <c r="R10" s="299" t="s">
        <v>305</v>
      </c>
      <c r="S10" s="303"/>
      <c r="T10" s="304"/>
      <c r="U10" s="305"/>
      <c r="V10" s="162"/>
      <c r="W10" s="161"/>
      <c r="X10" s="161"/>
    </row>
    <row r="11" spans="1:24" s="11" customFormat="1" ht="15.6">
      <c r="A11" s="163" t="s">
        <v>309</v>
      </c>
      <c r="B11" s="245"/>
      <c r="C11" s="246"/>
      <c r="D11" s="247"/>
      <c r="E11" s="256"/>
      <c r="F11" s="257"/>
      <c r="G11" s="236"/>
      <c r="H11" s="237"/>
      <c r="I11" s="267"/>
      <c r="J11" s="1594" t="s">
        <v>305</v>
      </c>
      <c r="K11" s="1595"/>
      <c r="L11" s="1596"/>
      <c r="M11" s="283"/>
      <c r="N11" s="284"/>
      <c r="O11" s="285"/>
      <c r="P11" s="297"/>
      <c r="Q11" s="298"/>
      <c r="R11" s="299"/>
      <c r="S11" s="303"/>
      <c r="T11" s="304"/>
      <c r="U11" s="305"/>
      <c r="V11" s="162"/>
      <c r="W11" s="161"/>
      <c r="X11" s="161"/>
    </row>
    <row r="12" spans="1:24" s="11" customFormat="1" ht="15.6">
      <c r="A12" s="163" t="s">
        <v>310</v>
      </c>
      <c r="B12" s="245"/>
      <c r="C12" s="246"/>
      <c r="D12" s="247"/>
      <c r="E12" s="256"/>
      <c r="F12" s="257"/>
      <c r="G12" s="236"/>
      <c r="H12" s="237"/>
      <c r="I12" s="267"/>
      <c r="J12" s="1594" t="s">
        <v>305</v>
      </c>
      <c r="K12" s="1595"/>
      <c r="L12" s="1596"/>
      <c r="M12" s="283"/>
      <c r="N12" s="284"/>
      <c r="O12" s="285"/>
      <c r="P12" s="297"/>
      <c r="Q12" s="298"/>
      <c r="R12" s="299"/>
      <c r="S12" s="303"/>
      <c r="T12" s="304"/>
      <c r="U12" s="305"/>
      <c r="V12" s="162"/>
      <c r="W12" s="161"/>
      <c r="X12" s="161"/>
    </row>
    <row r="13" spans="1:24" s="11" customFormat="1" ht="15.6">
      <c r="A13" s="163" t="s">
        <v>311</v>
      </c>
      <c r="B13" s="245"/>
      <c r="C13" s="246"/>
      <c r="D13" s="247"/>
      <c r="E13" s="256"/>
      <c r="F13" s="257"/>
      <c r="G13" s="236"/>
      <c r="H13" s="237"/>
      <c r="I13" s="267"/>
      <c r="J13" s="1594" t="s">
        <v>305</v>
      </c>
      <c r="K13" s="1595"/>
      <c r="L13" s="1596"/>
      <c r="M13" s="283"/>
      <c r="N13" s="284"/>
      <c r="O13" s="285"/>
      <c r="P13" s="297"/>
      <c r="Q13" s="298"/>
      <c r="R13" s="299"/>
      <c r="S13" s="303"/>
      <c r="T13" s="304"/>
      <c r="U13" s="305"/>
      <c r="V13" s="162"/>
      <c r="W13" s="161"/>
      <c r="X13" s="161"/>
    </row>
    <row r="14" spans="1:24" s="11" customFormat="1" ht="15.6">
      <c r="A14" s="163" t="s">
        <v>312</v>
      </c>
      <c r="B14" s="245"/>
      <c r="C14" s="246"/>
      <c r="D14" s="247"/>
      <c r="E14" s="256"/>
      <c r="F14" s="257"/>
      <c r="G14" s="236"/>
      <c r="H14" s="237"/>
      <c r="I14" s="267"/>
      <c r="J14" s="268"/>
      <c r="K14" s="269"/>
      <c r="L14" s="270"/>
      <c r="M14" s="1620" t="s">
        <v>305</v>
      </c>
      <c r="N14" s="1621"/>
      <c r="O14" s="285" t="s">
        <v>305</v>
      </c>
      <c r="P14" s="297"/>
      <c r="Q14" s="298"/>
      <c r="R14" s="299"/>
      <c r="S14" s="303"/>
      <c r="T14" s="304"/>
      <c r="U14" s="305"/>
      <c r="V14" s="162"/>
      <c r="W14" s="161"/>
      <c r="X14" s="161"/>
    </row>
    <row r="15" spans="1:24" s="11" customFormat="1" ht="15.6">
      <c r="A15" s="163" t="s">
        <v>313</v>
      </c>
      <c r="B15" s="245"/>
      <c r="C15" s="246"/>
      <c r="D15" s="247"/>
      <c r="E15" s="256"/>
      <c r="F15" s="257"/>
      <c r="G15" s="236"/>
      <c r="H15" s="237" t="s">
        <v>305</v>
      </c>
      <c r="I15" s="267"/>
      <c r="J15" s="268"/>
      <c r="K15" s="269"/>
      <c r="L15" s="270"/>
      <c r="M15" s="283"/>
      <c r="N15" s="284"/>
      <c r="O15" s="285"/>
      <c r="P15" s="1610" t="s">
        <v>305</v>
      </c>
      <c r="Q15" s="1611"/>
      <c r="R15" s="299"/>
      <c r="S15" s="303"/>
      <c r="T15" s="304"/>
      <c r="U15" s="305"/>
      <c r="V15" s="162"/>
      <c r="W15" s="161"/>
      <c r="X15" s="161"/>
    </row>
    <row r="16" spans="1:24" s="11" customFormat="1" ht="15.6">
      <c r="A16" s="164" t="s">
        <v>317</v>
      </c>
      <c r="B16" s="248" t="s">
        <v>305</v>
      </c>
      <c r="C16" s="249" t="s">
        <v>305</v>
      </c>
      <c r="D16" s="250" t="s">
        <v>305</v>
      </c>
      <c r="E16" s="258"/>
      <c r="F16" s="259"/>
      <c r="G16" s="238"/>
      <c r="H16" s="239"/>
      <c r="I16" s="271"/>
      <c r="J16" s="272"/>
      <c r="K16" s="273"/>
      <c r="L16" s="274"/>
      <c r="M16" s="286"/>
      <c r="N16" s="287"/>
      <c r="O16" s="288"/>
      <c r="P16" s="306"/>
      <c r="Q16" s="307"/>
      <c r="R16" s="308"/>
      <c r="S16" s="309"/>
      <c r="T16" s="310"/>
      <c r="U16" s="311"/>
      <c r="V16" s="162"/>
      <c r="W16" s="161"/>
      <c r="X16" s="161"/>
    </row>
    <row r="17" spans="1:24" s="11" customFormat="1" ht="15.6">
      <c r="A17" s="2"/>
      <c r="B17" s="240"/>
      <c r="C17" s="240"/>
      <c r="D17" s="240"/>
      <c r="E17" s="240"/>
      <c r="F17" s="240"/>
      <c r="G17" s="240"/>
      <c r="H17" s="240"/>
      <c r="I17" s="240"/>
      <c r="J17" s="240"/>
      <c r="K17" s="240"/>
      <c r="L17" s="240"/>
      <c r="M17" s="240"/>
      <c r="N17" s="240"/>
      <c r="O17" s="240"/>
      <c r="P17" s="240"/>
      <c r="Q17" s="240"/>
      <c r="R17" s="240"/>
      <c r="S17" s="240"/>
      <c r="T17" s="240"/>
      <c r="U17" s="240"/>
      <c r="V17" s="162"/>
      <c r="W17" s="161"/>
      <c r="X17" s="161"/>
    </row>
    <row r="18" spans="1:24" s="11" customFormat="1" ht="15.6">
      <c r="A18" s="165" t="s">
        <v>314</v>
      </c>
      <c r="B18" s="251"/>
      <c r="C18" s="252"/>
      <c r="D18" s="253"/>
      <c r="E18" s="260"/>
      <c r="F18" s="261"/>
      <c r="G18" s="241"/>
      <c r="H18" s="242"/>
      <c r="I18" s="275"/>
      <c r="J18" s="276"/>
      <c r="K18" s="277"/>
      <c r="L18" s="278"/>
      <c r="M18" s="1606" t="s">
        <v>305</v>
      </c>
      <c r="N18" s="1607"/>
      <c r="O18" s="289" t="s">
        <v>305</v>
      </c>
      <c r="P18" s="312"/>
      <c r="Q18" s="313"/>
      <c r="R18" s="314"/>
      <c r="S18" s="1615" t="s">
        <v>305</v>
      </c>
      <c r="T18" s="1616"/>
      <c r="U18" s="1617"/>
      <c r="V18" s="162"/>
      <c r="W18" s="161"/>
      <c r="X18" s="161"/>
    </row>
    <row r="19" spans="1:24" s="11" customFormat="1" ht="15.6">
      <c r="A19" s="2"/>
      <c r="B19" s="162"/>
      <c r="C19" s="162"/>
      <c r="D19" s="162"/>
      <c r="E19" s="162"/>
      <c r="F19" s="162"/>
      <c r="G19" s="162"/>
      <c r="H19" s="162"/>
      <c r="I19" s="162"/>
      <c r="J19" s="162"/>
      <c r="K19" s="162"/>
      <c r="L19" s="162"/>
      <c r="M19" s="162"/>
      <c r="N19" s="162"/>
      <c r="O19" s="162"/>
      <c r="P19" s="240"/>
      <c r="Q19" s="240"/>
      <c r="R19" s="240"/>
      <c r="S19" s="240"/>
      <c r="T19" s="240"/>
      <c r="U19" s="240"/>
      <c r="V19" s="162"/>
      <c r="W19" s="161"/>
      <c r="X19" s="161"/>
    </row>
  </sheetData>
  <mergeCells count="17">
    <mergeCell ref="M18:N18"/>
    <mergeCell ref="P5:Q5"/>
    <mergeCell ref="P15:Q15"/>
    <mergeCell ref="S5:U5"/>
    <mergeCell ref="S18:U18"/>
    <mergeCell ref="M5:N5"/>
    <mergeCell ref="M14:N14"/>
    <mergeCell ref="A4:A5"/>
    <mergeCell ref="E5:F5"/>
    <mergeCell ref="E8:F8"/>
    <mergeCell ref="E7:F7"/>
    <mergeCell ref="E6:F6"/>
    <mergeCell ref="J5:L5"/>
    <mergeCell ref="J11:L11"/>
    <mergeCell ref="J12:L12"/>
    <mergeCell ref="B5:D5"/>
    <mergeCell ref="J13:L13"/>
  </mergeCells>
  <pageMargins left="0.7" right="0.7" top="0.75" bottom="0.75" header="0.3" footer="0.3"/>
  <pageSetup paperSize="9" orientation="portrait"/>
  <headerFooter scaleWithDoc="1" alignWithMargins="0" differentFirst="0" differentOddEven="0"/>
  <extLst/>
</worksheet>
</file>

<file path=xl/worksheets/sheet3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22:I27"/>
  <sheetViews>
    <sheetView view="normal" workbookViewId="0">
      <selection pane="topLeft" activeCell="J19" sqref="J19"/>
    </sheetView>
  </sheetViews>
  <sheetFormatPr defaultRowHeight="14.4"/>
  <cols>
    <col min="2" max="13" width="16.625" customWidth="1"/>
  </cols>
  <sheetData>
    <row r="22" spans="2:9" s="758" customFormat="1" ht="18">
      <c r="B22" s="760" t="s">
        <v>546</v>
      </c>
      <c r="C22" s="760" t="s">
        <v>546</v>
      </c>
      <c r="D22" s="760" t="s">
        <v>471</v>
      </c>
      <c r="E22" s="760" t="s">
        <v>471</v>
      </c>
      <c r="F22" s="760" t="s">
        <v>470</v>
      </c>
      <c r="G22" s="760" t="s">
        <v>470</v>
      </c>
      <c r="H22" s="760" t="s">
        <v>470</v>
      </c>
      <c r="I22" s="760" t="s">
        <v>470</v>
      </c>
    </row>
    <row r="23" spans="2:9" s="758" customFormat="1" ht="54">
      <c r="B23" s="761" t="s">
        <v>547</v>
      </c>
      <c r="C23" s="761" t="s">
        <v>548</v>
      </c>
      <c r="D23" s="761" t="s">
        <v>549</v>
      </c>
      <c r="E23" s="761" t="s">
        <v>550</v>
      </c>
      <c r="F23" s="761" t="s">
        <v>551</v>
      </c>
      <c r="G23" s="761" t="s">
        <v>552</v>
      </c>
      <c r="H23" s="761" t="s">
        <v>553</v>
      </c>
      <c r="I23" s="762" t="s">
        <v>554</v>
      </c>
    </row>
    <row r="24" spans="2:9" s="758" customFormat="1" ht="15.6">
      <c r="B24" s="763" t="s">
        <v>555</v>
      </c>
      <c r="C24" s="763" t="s">
        <v>556</v>
      </c>
      <c r="D24" s="763" t="s">
        <v>557</v>
      </c>
      <c r="E24" s="763" t="s">
        <v>558</v>
      </c>
      <c r="F24" s="763" t="s">
        <v>562</v>
      </c>
      <c r="G24" s="763" t="s">
        <v>559</v>
      </c>
      <c r="H24" s="763" t="s">
        <v>560</v>
      </c>
      <c r="I24" s="763" t="s">
        <v>561</v>
      </c>
    </row>
    <row r="25" spans="2:9" s="758" customFormat="1" ht="15.6">
      <c r="B25" s="759">
        <v>400.6</v>
      </c>
      <c r="C25" s="759">
        <v>418.6</v>
      </c>
      <c r="D25" s="759" t="s">
        <v>565</v>
      </c>
      <c r="E25" s="759">
        <v>428.8</v>
      </c>
      <c r="F25" s="759">
        <v>400.9</v>
      </c>
      <c r="G25" s="759">
        <v>407.5</v>
      </c>
      <c r="H25" s="759">
        <v>407.2</v>
      </c>
      <c r="I25" s="759">
        <v>420.4</v>
      </c>
    </row>
    <row r="26" spans="2:9" ht="15.6">
      <c r="B26" s="1623" t="s">
        <v>564</v>
      </c>
      <c r="C26" s="759"/>
      <c r="D26" s="1623" t="s">
        <v>565</v>
      </c>
      <c r="E26" s="759"/>
      <c r="F26" s="1623" t="s">
        <v>567</v>
      </c>
      <c r="G26" s="759"/>
      <c r="H26" s="1623" t="s">
        <v>570</v>
      </c>
      <c r="I26" s="759"/>
    </row>
    <row r="27" spans="2:9" ht="45" customHeight="1">
      <c r="B27" s="1622" t="s">
        <v>563</v>
      </c>
      <c r="C27" s="1622"/>
      <c r="D27" s="1622" t="s">
        <v>566</v>
      </c>
      <c r="E27" s="1622"/>
      <c r="F27" s="1622" t="s">
        <v>568</v>
      </c>
      <c r="G27" s="1622"/>
      <c r="H27" s="1622" t="s">
        <v>569</v>
      </c>
      <c r="I27" s="1622"/>
    </row>
  </sheetData>
  <mergeCells count="8">
    <mergeCell ref="H27:I27"/>
    <mergeCell ref="H26:I26"/>
    <mergeCell ref="B26:C26"/>
    <mergeCell ref="B27:C27"/>
    <mergeCell ref="D26:E26"/>
    <mergeCell ref="D27:E27"/>
    <mergeCell ref="F26:G26"/>
    <mergeCell ref="F27:G27"/>
  </mergeCells>
  <pageMargins left="0.7" right="0.7" top="0.75" bottom="0.75" header="0.3" footer="0.3"/>
  <headerFooter scaleWithDoc="1" alignWithMargins="0" differentFirst="0" differentOddEven="0"/>
  <drawing r:id="rId1"/>
  <extLst/>
</worksheet>
</file>

<file path=xl/worksheets/sheet3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12"/>
  <sheetViews>
    <sheetView view="normal" workbookViewId="0">
      <selection pane="topLeft" activeCell="B10" sqref="B10"/>
    </sheetView>
  </sheetViews>
  <sheetFormatPr defaultRowHeight="14.4"/>
  <cols>
    <col min="1" max="1" width="57.50390625" customWidth="1"/>
  </cols>
  <sheetData>
    <row r="1" spans="1:1" ht="18">
      <c r="A1" s="15" t="s">
        <v>152</v>
      </c>
    </row>
    <row r="2" spans="1:1" ht="15.6">
      <c r="A2" s="11" t="s">
        <v>154</v>
      </c>
    </row>
    <row r="3" spans="1:1" ht="15" thickBot="1">
      <c r="A3" s="6"/>
    </row>
    <row r="4" spans="1:2">
      <c r="A4" s="3" t="s">
        <v>41</v>
      </c>
      <c r="B4" t="s">
        <v>158</v>
      </c>
    </row>
    <row r="5" spans="1:2">
      <c r="A5" s="1" t="s">
        <v>9</v>
      </c>
      <c r="B5" t="s">
        <v>157</v>
      </c>
    </row>
    <row r="6" spans="1:2">
      <c r="A6" s="7" t="s">
        <v>61</v>
      </c>
      <c r="B6" t="s">
        <v>156</v>
      </c>
    </row>
    <row r="7" spans="1:2">
      <c r="A7" s="7" t="s">
        <v>91</v>
      </c>
      <c r="B7" t="s">
        <v>159</v>
      </c>
    </row>
    <row r="8" spans="1:2">
      <c r="A8" s="1" t="s">
        <v>10</v>
      </c>
      <c r="B8" t="s">
        <v>155</v>
      </c>
    </row>
    <row r="9" spans="1:2">
      <c r="A9" s="7" t="s">
        <v>27</v>
      </c>
      <c r="B9" t="s">
        <v>153</v>
      </c>
    </row>
    <row r="10" spans="1:2">
      <c r="A10" s="7" t="s">
        <v>29</v>
      </c>
      <c r="B10" s="50" t="s">
        <v>221</v>
      </c>
    </row>
    <row r="11" spans="1:1">
      <c r="A11" s="1"/>
    </row>
    <row r="12" spans="1:1">
      <c r="A12" s="35"/>
    </row>
  </sheetData>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3:I12"/>
  <sheetViews>
    <sheetView view="normal" workbookViewId="0">
      <selection pane="topLeft" activeCell="D20" sqref="D20"/>
    </sheetView>
  </sheetViews>
  <sheetFormatPr defaultRowHeight="14.4"/>
  <cols>
    <col min="2" max="2" width="22.50390625" customWidth="1"/>
    <col min="3" max="3" width="46.625" bestFit="1" customWidth="1"/>
    <col min="4" max="4" width="25.00390625" bestFit="1" customWidth="1"/>
    <col min="5" max="5" width="24.00390625" bestFit="1" customWidth="1"/>
    <col min="6" max="6" width="9.50390625" bestFit="1" customWidth="1"/>
    <col min="8" max="8" width="25.875" customWidth="1"/>
    <col min="9" max="9" width="9.50390625" style="758" bestFit="1" customWidth="1"/>
  </cols>
  <sheetData>
    <row r="3" spans="2:5">
      <c r="B3" s="1266" t="s">
        <v>1035</v>
      </c>
      <c r="C3" s="1266" t="s">
        <v>1040</v>
      </c>
      <c r="D3" s="1271" t="s">
        <v>316</v>
      </c>
      <c r="E3" s="1266" t="s">
        <v>938</v>
      </c>
    </row>
    <row r="4" spans="2:5">
      <c r="B4" s="1314" t="s">
        <v>939</v>
      </c>
      <c r="C4" s="1316" t="s">
        <v>939</v>
      </c>
      <c r="D4" s="1267" t="s">
        <v>173</v>
      </c>
      <c r="E4" s="1316" t="s">
        <v>939</v>
      </c>
    </row>
    <row r="5" spans="2:5">
      <c r="B5" s="1313" t="s">
        <v>1036</v>
      </c>
      <c r="C5" s="1317" t="s">
        <v>939</v>
      </c>
      <c r="D5" s="1318" t="s">
        <v>300</v>
      </c>
      <c r="E5" s="1318" t="s">
        <v>300</v>
      </c>
    </row>
    <row r="6" spans="2:5">
      <c r="B6" s="1313" t="s">
        <v>924</v>
      </c>
      <c r="C6" s="1319" t="s">
        <v>2</v>
      </c>
      <c r="D6" s="1319" t="s">
        <v>2</v>
      </c>
      <c r="E6" s="1320" t="s">
        <v>2</v>
      </c>
    </row>
    <row r="7" spans="2:5">
      <c r="B7" s="1313" t="s">
        <v>1037</v>
      </c>
      <c r="C7" s="1267" t="s">
        <v>782</v>
      </c>
      <c r="D7" s="1267" t="s">
        <v>149</v>
      </c>
      <c r="E7" s="1267" t="s">
        <v>298</v>
      </c>
    </row>
    <row r="8" spans="2:5">
      <c r="B8" s="1313" t="s">
        <v>1038</v>
      </c>
      <c r="C8" s="1267" t="s">
        <v>782</v>
      </c>
      <c r="D8" s="1267" t="s">
        <v>149</v>
      </c>
      <c r="E8" s="1267" t="s">
        <v>298</v>
      </c>
    </row>
    <row r="9" spans="2:5">
      <c r="B9" s="1313" t="s">
        <v>45</v>
      </c>
      <c r="C9" s="1321" t="s">
        <v>45</v>
      </c>
      <c r="D9" s="1321" t="s">
        <v>45</v>
      </c>
      <c r="E9" s="1321" t="s">
        <v>45</v>
      </c>
    </row>
    <row r="10" spans="2:5">
      <c r="B10" s="1313" t="s">
        <v>791</v>
      </c>
      <c r="C10" s="1322" t="s">
        <v>940</v>
      </c>
      <c r="D10" s="1267" t="s">
        <v>965</v>
      </c>
      <c r="E10" s="1322" t="s">
        <v>940</v>
      </c>
    </row>
    <row r="11" spans="2:5">
      <c r="B11" s="1313" t="s">
        <v>708</v>
      </c>
      <c r="C11" s="1267" t="s">
        <v>788</v>
      </c>
      <c r="D11" s="1267" t="s">
        <v>965</v>
      </c>
      <c r="E11" s="1267" t="s">
        <v>298</v>
      </c>
    </row>
    <row r="12" spans="2:5">
      <c r="B12" s="1315" t="s">
        <v>1039</v>
      </c>
      <c r="C12" s="1323" t="s">
        <v>959</v>
      </c>
      <c r="D12" s="1323" t="s">
        <v>821</v>
      </c>
      <c r="E12" s="1323" t="s">
        <v>821</v>
      </c>
    </row>
  </sheetData>
  <pageMargins left="0.7" right="0.7" top="0.75" bottom="0.75" header="0.3" footer="0.3"/>
  <headerFooter scaleWithDoc="1" alignWithMargins="0" differentFirst="0" differentOddEven="0"/>
  <legacyDrawing r:id="rId1"/>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X52"/>
  <sheetViews>
    <sheetView topLeftCell="A2" showGridLines="0" view="normal" workbookViewId="0">
      <pane ySplit="3" topLeftCell="A39" activePane="bottomLeft" state="frozen"/>
      <selection pane="bottomLeft" activeCell="M36" sqref="M36:S36"/>
    </sheetView>
  </sheetViews>
  <sheetFormatPr defaultRowHeight="15.6"/>
  <cols>
    <col min="1" max="1" width="32.125" customWidth="1"/>
    <col min="2" max="2" width="23.875" customWidth="1"/>
    <col min="3" max="3" width="41.00390625" customWidth="1"/>
    <col min="4" max="4" width="9.50390625" hidden="1" customWidth="1"/>
    <col min="5" max="5" width="0" hidden="1" customWidth="1"/>
    <col min="6" max="6" width="10.625" hidden="1" customWidth="1"/>
    <col min="7" max="7" width="0" hidden="1" customWidth="1"/>
    <col min="8" max="8" width="10.625" hidden="1" customWidth="1"/>
    <col min="9" max="9" width="0" hidden="1" customWidth="1"/>
    <col min="10" max="10" width="10.625" hidden="1" customWidth="1"/>
    <col min="11" max="11" width="0" hidden="1" customWidth="1"/>
    <col min="12" max="12" width="9.625" hidden="1" customWidth="1"/>
    <col min="13" max="20" width="9.625" customWidth="1"/>
    <col min="21" max="21" width="1.49609375" customWidth="1"/>
    <col min="22" max="22" width="5.125" style="14" customWidth="1"/>
    <col min="24" max="25" width="11.50390625" bestFit="1" customWidth="1"/>
  </cols>
  <sheetData>
    <row r="1" spans="1:23" s="1" customFormat="1" ht="31.5" customHeight="1" hidden="1">
      <c r="A1" s="145" t="s">
        <v>271</v>
      </c>
      <c r="B1" s="441"/>
      <c r="C1" s="441"/>
      <c r="D1" s="441"/>
      <c r="E1" s="441"/>
      <c r="F1" s="441"/>
      <c r="G1" s="441"/>
      <c r="H1" s="441"/>
      <c r="I1" s="441"/>
      <c r="J1" s="441"/>
      <c r="K1" s="441"/>
      <c r="L1" s="441"/>
      <c r="M1" s="441"/>
      <c r="N1" s="441"/>
      <c r="O1" s="441"/>
      <c r="P1" s="441"/>
      <c r="Q1" s="441"/>
      <c r="R1" s="441"/>
      <c r="S1" s="441"/>
      <c r="T1" s="441"/>
      <c r="U1" s="146"/>
      <c r="V1" s="147"/>
      <c r="W1" s="34"/>
    </row>
    <row r="2" spans="1:23" s="1" customFormat="1" ht="31.5" customHeight="1">
      <c r="A2" s="1021" t="s">
        <v>271</v>
      </c>
      <c r="B2" s="96"/>
      <c r="C2" s="96"/>
      <c r="D2" s="96"/>
      <c r="E2" s="96"/>
      <c r="F2" s="96"/>
      <c r="G2" s="96"/>
      <c r="H2" s="96"/>
      <c r="I2" s="96"/>
      <c r="J2" s="96"/>
      <c r="K2" s="96"/>
      <c r="L2" s="96"/>
      <c r="M2" s="96"/>
      <c r="N2" s="96"/>
      <c r="O2" s="96"/>
      <c r="P2" s="96"/>
      <c r="Q2" s="96"/>
      <c r="R2" s="96"/>
      <c r="S2" s="96"/>
      <c r="T2" s="96"/>
      <c r="V2" s="149"/>
      <c r="W2" s="34"/>
    </row>
    <row r="3" spans="1:22" s="11" customFormat="1" ht="15.75" customHeight="1">
      <c r="A3" s="954" t="s">
        <v>37</v>
      </c>
      <c r="B3" s="955" t="s">
        <v>8</v>
      </c>
      <c r="C3" s="955" t="s">
        <v>162</v>
      </c>
      <c r="D3" s="954" t="s">
        <v>0</v>
      </c>
      <c r="E3" s="956" t="s">
        <v>0</v>
      </c>
      <c r="F3" s="956"/>
      <c r="G3" s="956" t="s">
        <v>0</v>
      </c>
      <c r="H3" s="956"/>
      <c r="I3" s="956" t="s">
        <v>0</v>
      </c>
      <c r="J3" s="956"/>
      <c r="K3" s="956" t="s">
        <v>0</v>
      </c>
      <c r="L3" s="956"/>
      <c r="M3" s="956"/>
      <c r="N3" s="956"/>
      <c r="O3" s="956"/>
      <c r="P3" s="956"/>
      <c r="Q3" s="956"/>
      <c r="R3" s="956"/>
      <c r="S3" s="956"/>
      <c r="T3" s="956"/>
      <c r="U3" s="959"/>
      <c r="V3" s="960"/>
    </row>
    <row r="4" spans="1:22" s="5" customFormat="1" ht="23.25" customHeight="1" thickBot="1">
      <c r="A4" s="937"/>
      <c r="B4" s="966"/>
      <c r="C4" s="966"/>
      <c r="D4" s="967"/>
      <c r="E4" s="967"/>
      <c r="F4" s="966">
        <v>2011</v>
      </c>
      <c r="G4" s="966"/>
      <c r="H4" s="966">
        <v>2012</v>
      </c>
      <c r="I4" s="966"/>
      <c r="J4" s="966">
        <v>2013</v>
      </c>
      <c r="K4" s="966"/>
      <c r="L4" s="966">
        <v>2014</v>
      </c>
      <c r="M4" s="966">
        <v>2015</v>
      </c>
      <c r="N4" s="966">
        <v>2016</v>
      </c>
      <c r="O4" s="966">
        <v>2017</v>
      </c>
      <c r="P4" s="966">
        <v>2018</v>
      </c>
      <c r="Q4" s="966">
        <v>2019</v>
      </c>
      <c r="R4" s="966">
        <v>2020</v>
      </c>
      <c r="S4" s="966">
        <v>2021</v>
      </c>
      <c r="T4" s="966">
        <v>2022</v>
      </c>
      <c r="U4" s="683"/>
      <c r="V4" s="150"/>
    </row>
    <row r="5" spans="1:24" s="1" customFormat="1" ht="18" customHeight="1">
      <c r="A5" s="1003" t="s">
        <v>41</v>
      </c>
      <c r="B5" s="1004" t="s">
        <v>17</v>
      </c>
      <c r="C5" s="1005" t="s">
        <v>59</v>
      </c>
      <c r="D5" s="1005"/>
      <c r="E5" s="1006"/>
      <c r="F5" s="1007" t="s">
        <v>32</v>
      </c>
      <c r="G5" s="1008"/>
      <c r="H5" s="1007" t="s">
        <v>32</v>
      </c>
      <c r="I5" s="1007"/>
      <c r="J5" s="1007" t="s">
        <v>32</v>
      </c>
      <c r="K5" s="1007" t="s">
        <v>18</v>
      </c>
      <c r="L5" s="1001" t="s">
        <v>16</v>
      </c>
      <c r="M5" s="1001" t="s">
        <v>160</v>
      </c>
      <c r="N5" s="1000" t="s">
        <v>319</v>
      </c>
      <c r="O5" s="1001" t="s">
        <v>318</v>
      </c>
      <c r="P5" s="1001" t="s">
        <v>420</v>
      </c>
      <c r="Q5" s="1001" t="s">
        <v>517</v>
      </c>
      <c r="R5" s="1001" t="s">
        <v>651</v>
      </c>
      <c r="S5" s="1030" t="s">
        <v>700</v>
      </c>
      <c r="T5" s="1030" t="s">
        <v>776</v>
      </c>
      <c r="U5" s="154"/>
      <c r="V5" s="167" t="s">
        <v>63</v>
      </c>
      <c r="W5" s="154"/>
      <c r="X5" s="757"/>
    </row>
    <row r="6" spans="1:24" s="1" customFormat="1" ht="18" customHeight="1">
      <c r="A6" s="1009" t="s">
        <v>432</v>
      </c>
      <c r="B6" s="1010" t="s">
        <v>20</v>
      </c>
      <c r="C6" s="1011" t="s">
        <v>59</v>
      </c>
      <c r="D6" s="1011"/>
      <c r="E6" s="1012"/>
      <c r="F6" s="1013" t="s">
        <v>32</v>
      </c>
      <c r="G6" s="1014"/>
      <c r="H6" s="1013" t="s">
        <v>32</v>
      </c>
      <c r="I6" s="1013"/>
      <c r="J6" s="1013" t="s">
        <v>32</v>
      </c>
      <c r="K6" s="1013" t="s">
        <v>18</v>
      </c>
      <c r="L6" s="978" t="s">
        <v>19</v>
      </c>
      <c r="M6" s="978"/>
      <c r="N6" s="978" t="s">
        <v>187</v>
      </c>
      <c r="O6" s="978" t="s">
        <v>263</v>
      </c>
      <c r="P6" s="978" t="s">
        <v>421</v>
      </c>
      <c r="Q6" s="978" t="s">
        <v>518</v>
      </c>
      <c r="R6" s="978" t="s">
        <v>644</v>
      </c>
      <c r="S6" s="979" t="s">
        <v>701</v>
      </c>
      <c r="T6" s="979" t="s">
        <v>701</v>
      </c>
      <c r="U6" s="154"/>
      <c r="V6" s="327" t="s">
        <v>175</v>
      </c>
      <c r="W6" s="154"/>
      <c r="X6" s="757"/>
    </row>
    <row r="7" spans="1:24" s="1" customFormat="1" ht="30.6">
      <c r="A7" s="1009"/>
      <c r="B7" s="922" t="s">
        <v>341</v>
      </c>
      <c r="C7" s="1011" t="s">
        <v>59</v>
      </c>
      <c r="D7" s="1011"/>
      <c r="E7" s="1012"/>
      <c r="F7" s="1013"/>
      <c r="G7" s="1014"/>
      <c r="H7" s="1013"/>
      <c r="I7" s="1013"/>
      <c r="J7" s="1013"/>
      <c r="K7" s="1013"/>
      <c r="L7" s="978"/>
      <c r="M7" s="978"/>
      <c r="N7" s="978" t="s">
        <v>321</v>
      </c>
      <c r="O7" s="978" t="s">
        <v>320</v>
      </c>
      <c r="P7" s="978" t="s">
        <v>422</v>
      </c>
      <c r="Q7" s="978" t="s">
        <v>519</v>
      </c>
      <c r="R7" s="978" t="s">
        <v>645</v>
      </c>
      <c r="S7" s="979" t="s">
        <v>702</v>
      </c>
      <c r="T7" s="1069" t="s">
        <v>777</v>
      </c>
      <c r="U7" s="154"/>
      <c r="V7" s="327"/>
      <c r="W7" s="154"/>
      <c r="X7" s="757"/>
    </row>
    <row r="8" spans="1:24" s="1" customFormat="1" ht="30.6">
      <c r="A8" s="1009"/>
      <c r="B8" s="922" t="s">
        <v>660</v>
      </c>
      <c r="C8" s="1011" t="s">
        <v>59</v>
      </c>
      <c r="D8" s="1011"/>
      <c r="E8" s="1012"/>
      <c r="F8" s="1013" t="s">
        <v>32</v>
      </c>
      <c r="G8" s="1014"/>
      <c r="H8" s="1013" t="s">
        <v>32</v>
      </c>
      <c r="I8" s="1013"/>
      <c r="J8" s="1013" t="s">
        <v>32</v>
      </c>
      <c r="K8" s="1013"/>
      <c r="L8" s="978" t="s">
        <v>32</v>
      </c>
      <c r="M8" s="978" t="s">
        <v>165</v>
      </c>
      <c r="N8" s="978" t="s">
        <v>188</v>
      </c>
      <c r="O8" s="978" t="s">
        <v>343</v>
      </c>
      <c r="P8" s="978" t="s">
        <v>423</v>
      </c>
      <c r="Q8" s="978" t="s">
        <v>520</v>
      </c>
      <c r="R8" s="978" t="s">
        <v>646</v>
      </c>
      <c r="S8" s="979" t="s">
        <v>703</v>
      </c>
      <c r="T8" s="1069" t="s">
        <v>778</v>
      </c>
      <c r="U8" s="154"/>
      <c r="V8" s="167"/>
      <c r="W8" s="154"/>
      <c r="X8" s="757"/>
    </row>
    <row r="9" spans="1:24" s="1" customFormat="1" ht="24.6">
      <c r="A9" s="1009"/>
      <c r="B9" s="922" t="s">
        <v>808</v>
      </c>
      <c r="C9" s="1011" t="s">
        <v>59</v>
      </c>
      <c r="D9" s="1011"/>
      <c r="E9" s="1012"/>
      <c r="F9" s="1013"/>
      <c r="G9" s="1014"/>
      <c r="H9" s="1013"/>
      <c r="I9" s="1013"/>
      <c r="J9" s="1013"/>
      <c r="K9" s="1013"/>
      <c r="L9" s="978" t="s">
        <v>780</v>
      </c>
      <c r="M9" s="978"/>
      <c r="N9" s="978"/>
      <c r="O9" s="978"/>
      <c r="P9" s="978"/>
      <c r="Q9" s="978"/>
      <c r="R9" s="978"/>
      <c r="S9" s="978"/>
      <c r="T9" s="951" t="s">
        <v>781</v>
      </c>
      <c r="U9" s="154"/>
      <c r="V9" s="167"/>
      <c r="W9" s="154"/>
      <c r="X9" s="757"/>
    </row>
    <row r="10" spans="1:24" s="1" customFormat="1" ht="24.6">
      <c r="A10" s="1015"/>
      <c r="B10" s="922" t="s">
        <v>337</v>
      </c>
      <c r="C10" s="1011" t="s">
        <v>60</v>
      </c>
      <c r="D10" s="1011"/>
      <c r="E10" s="1012"/>
      <c r="F10" s="1013"/>
      <c r="G10" s="1014"/>
      <c r="H10" s="1013"/>
      <c r="I10" s="1014"/>
      <c r="J10" s="1016" t="s">
        <v>140</v>
      </c>
      <c r="K10" s="1013"/>
      <c r="L10" s="950" t="s">
        <v>46</v>
      </c>
      <c r="M10" s="950" t="s">
        <v>161</v>
      </c>
      <c r="N10" s="950" t="s">
        <v>11</v>
      </c>
      <c r="O10" s="950" t="s">
        <v>322</v>
      </c>
      <c r="P10" s="950" t="s">
        <v>425</v>
      </c>
      <c r="Q10" s="950" t="s">
        <v>521</v>
      </c>
      <c r="R10" s="950" t="s">
        <v>647</v>
      </c>
      <c r="S10" s="951" t="s">
        <v>521</v>
      </c>
      <c r="T10" s="951"/>
      <c r="U10" s="154"/>
      <c r="V10" s="168"/>
      <c r="X10" s="757"/>
    </row>
    <row r="11" spans="1:24" s="1" customFormat="1" ht="39">
      <c r="A11" s="1015"/>
      <c r="B11" s="922" t="s">
        <v>809</v>
      </c>
      <c r="C11" s="1011" t="s">
        <v>60</v>
      </c>
      <c r="D11" s="1011"/>
      <c r="E11" s="1012"/>
      <c r="F11" s="1013"/>
      <c r="G11" s="1014"/>
      <c r="H11" s="1013"/>
      <c r="I11" s="1014"/>
      <c r="J11" s="1016"/>
      <c r="K11" s="1013"/>
      <c r="L11" s="950" t="s">
        <v>783</v>
      </c>
      <c r="M11" s="950"/>
      <c r="N11" s="950"/>
      <c r="O11" s="950"/>
      <c r="P11" s="950"/>
      <c r="Q11" s="950"/>
      <c r="R11" s="950"/>
      <c r="S11" s="950"/>
      <c r="T11" s="951" t="s">
        <v>784</v>
      </c>
      <c r="U11" s="154"/>
      <c r="V11" s="167" t="s">
        <v>63</v>
      </c>
      <c r="X11" s="757"/>
    </row>
    <row r="12" spans="1:24" s="1" customFormat="1" ht="24.6">
      <c r="A12" s="1009"/>
      <c r="B12" s="922" t="s">
        <v>658</v>
      </c>
      <c r="C12" s="1011" t="s">
        <v>59</v>
      </c>
      <c r="D12" s="1011"/>
      <c r="E12" s="1012"/>
      <c r="F12" s="1013"/>
      <c r="G12" s="1014" t="s">
        <v>31</v>
      </c>
      <c r="H12" s="1013" t="s">
        <v>11</v>
      </c>
      <c r="I12" s="1014" t="s">
        <v>1</v>
      </c>
      <c r="J12" s="1016" t="s">
        <v>34</v>
      </c>
      <c r="K12" s="1013" t="s">
        <v>18</v>
      </c>
      <c r="L12" s="950" t="s">
        <v>21</v>
      </c>
      <c r="M12" s="950" t="s">
        <v>174</v>
      </c>
      <c r="N12" s="950" t="s">
        <v>189</v>
      </c>
      <c r="O12" s="950" t="s">
        <v>323</v>
      </c>
      <c r="P12" s="950" t="s">
        <v>424</v>
      </c>
      <c r="Q12" s="950" t="s">
        <v>522</v>
      </c>
      <c r="R12" s="950" t="s">
        <v>424</v>
      </c>
      <c r="S12" s="951" t="s">
        <v>704</v>
      </c>
      <c r="T12" s="951" t="s">
        <v>785</v>
      </c>
      <c r="U12" s="154"/>
      <c r="V12" s="167" t="s">
        <v>63</v>
      </c>
      <c r="X12" s="757"/>
    </row>
    <row r="13" spans="1:24" s="1" customFormat="1" ht="24.6">
      <c r="A13" s="1009"/>
      <c r="B13" s="922" t="s">
        <v>339</v>
      </c>
      <c r="C13" s="1011" t="s">
        <v>60</v>
      </c>
      <c r="D13" s="1011"/>
      <c r="E13" s="1012"/>
      <c r="F13" s="1013"/>
      <c r="G13" s="1014" t="s">
        <v>31</v>
      </c>
      <c r="H13" s="1013" t="s">
        <v>13</v>
      </c>
      <c r="I13" s="1014" t="s">
        <v>1</v>
      </c>
      <c r="J13" s="1016" t="s">
        <v>35</v>
      </c>
      <c r="K13" s="1013"/>
      <c r="L13" s="950" t="s">
        <v>22</v>
      </c>
      <c r="M13" s="950" t="s">
        <v>163</v>
      </c>
      <c r="N13" s="950" t="s">
        <v>190</v>
      </c>
      <c r="O13" s="950" t="s">
        <v>344</v>
      </c>
      <c r="P13" s="950" t="s">
        <v>426</v>
      </c>
      <c r="Q13" s="950" t="s">
        <v>523</v>
      </c>
      <c r="R13" s="950" t="s">
        <v>648</v>
      </c>
      <c r="S13" s="951" t="s">
        <v>705</v>
      </c>
      <c r="T13" s="951" t="s">
        <v>786</v>
      </c>
      <c r="U13" s="154"/>
      <c r="V13" s="168" t="s">
        <v>62</v>
      </c>
      <c r="X13" s="757"/>
    </row>
    <row r="14" spans="1:24" s="1" customFormat="1" ht="24.6">
      <c r="A14" s="1015"/>
      <c r="B14" s="922" t="s">
        <v>340</v>
      </c>
      <c r="C14" s="1011" t="s">
        <v>60</v>
      </c>
      <c r="D14" s="1017"/>
      <c r="E14" s="1012"/>
      <c r="F14" s="1013"/>
      <c r="G14" s="1014"/>
      <c r="H14" s="1013"/>
      <c r="I14" s="1014"/>
      <c r="J14" s="1016" t="s">
        <v>32</v>
      </c>
      <c r="K14" s="1013"/>
      <c r="L14" s="950" t="s">
        <v>47</v>
      </c>
      <c r="M14" s="950" t="s">
        <v>164</v>
      </c>
      <c r="N14" s="950" t="s">
        <v>191</v>
      </c>
      <c r="O14" s="950" t="s">
        <v>324</v>
      </c>
      <c r="P14" s="950" t="s">
        <v>427</v>
      </c>
      <c r="Q14" s="950" t="s">
        <v>571</v>
      </c>
      <c r="R14" s="950" t="s">
        <v>649</v>
      </c>
      <c r="S14" s="951" t="s">
        <v>706</v>
      </c>
      <c r="T14" s="951" t="s">
        <v>787</v>
      </c>
      <c r="U14" s="1031"/>
      <c r="V14" s="168" t="s">
        <v>62</v>
      </c>
      <c r="X14" s="757"/>
    </row>
    <row r="15" spans="1:24" s="1" customFormat="1" ht="18" customHeight="1" hidden="1">
      <c r="A15" s="1015"/>
      <c r="B15" s="1010" t="s">
        <v>14</v>
      </c>
      <c r="C15" s="1011" t="s">
        <v>7</v>
      </c>
      <c r="D15" s="1011"/>
      <c r="E15" s="1012"/>
      <c r="F15" s="1013"/>
      <c r="G15" s="1014" t="s">
        <v>31</v>
      </c>
      <c r="H15" s="1013" t="s">
        <v>15</v>
      </c>
      <c r="I15" s="1014" t="s">
        <v>1</v>
      </c>
      <c r="J15" s="1016" t="s">
        <v>36</v>
      </c>
      <c r="K15" s="1013"/>
      <c r="L15" s="950" t="s">
        <v>32</v>
      </c>
      <c r="M15" s="950" t="s">
        <v>32</v>
      </c>
      <c r="N15" s="950" t="s">
        <v>32</v>
      </c>
      <c r="O15" s="950" t="s">
        <v>32</v>
      </c>
      <c r="P15" s="950" t="s">
        <v>32</v>
      </c>
      <c r="Q15" s="950" t="s">
        <v>32</v>
      </c>
      <c r="R15" s="950" t="s">
        <v>32</v>
      </c>
      <c r="S15" s="951" t="s">
        <v>707</v>
      </c>
      <c r="T15" s="1079" t="s">
        <v>707</v>
      </c>
      <c r="U15" s="1118"/>
      <c r="V15" s="685"/>
      <c r="X15" s="757"/>
    </row>
    <row r="16" spans="1:24" s="1" customFormat="1" ht="18" customHeight="1">
      <c r="A16" s="1015"/>
      <c r="B16" s="1010" t="s">
        <v>708</v>
      </c>
      <c r="C16" s="1011" t="s">
        <v>60</v>
      </c>
      <c r="D16" s="1070"/>
      <c r="E16" s="1071"/>
      <c r="F16" s="1072"/>
      <c r="G16" s="1073"/>
      <c r="H16" s="1072"/>
      <c r="I16" s="1073"/>
      <c r="J16" s="1074"/>
      <c r="K16" s="1072"/>
      <c r="L16" s="950"/>
      <c r="M16" s="950"/>
      <c r="N16" s="950"/>
      <c r="O16" s="950"/>
      <c r="P16" s="950"/>
      <c r="Q16" s="950"/>
      <c r="R16" s="950"/>
      <c r="S16" s="951" t="s">
        <v>707</v>
      </c>
      <c r="T16" s="951"/>
      <c r="U16" s="154"/>
      <c r="V16" s="167" t="s">
        <v>63</v>
      </c>
      <c r="X16" s="757"/>
    </row>
    <row r="17" spans="1:24" s="1" customFormat="1" ht="58.2" customHeight="1">
      <c r="A17" s="1015"/>
      <c r="B17" s="922" t="s">
        <v>810</v>
      </c>
      <c r="C17" s="1011" t="s">
        <v>60</v>
      </c>
      <c r="D17" s="1070"/>
      <c r="E17" s="1071"/>
      <c r="F17" s="1072"/>
      <c r="G17" s="1073"/>
      <c r="H17" s="1072"/>
      <c r="I17" s="1073"/>
      <c r="J17" s="1074"/>
      <c r="K17" s="1072"/>
      <c r="L17" s="951" t="s">
        <v>789</v>
      </c>
      <c r="M17" s="951"/>
      <c r="N17" s="951"/>
      <c r="O17" s="951"/>
      <c r="P17" s="951"/>
      <c r="Q17" s="951"/>
      <c r="R17" s="951"/>
      <c r="S17" s="951"/>
      <c r="T17" s="951" t="s">
        <v>790</v>
      </c>
      <c r="U17" s="154"/>
      <c r="V17" s="167"/>
      <c r="X17" s="757"/>
    </row>
    <row r="18" spans="1:24" s="1" customFormat="1" ht="18" customHeight="1">
      <c r="A18" s="1015"/>
      <c r="B18" s="1075" t="s">
        <v>791</v>
      </c>
      <c r="C18" s="1011" t="s">
        <v>60</v>
      </c>
      <c r="D18" s="1070"/>
      <c r="E18" s="1071"/>
      <c r="F18" s="1072"/>
      <c r="G18" s="1073"/>
      <c r="H18" s="1072"/>
      <c r="I18" s="1073"/>
      <c r="J18" s="1074"/>
      <c r="K18" s="1072"/>
      <c r="L18" s="951" t="s">
        <v>780</v>
      </c>
      <c r="M18" s="951"/>
      <c r="N18" s="951"/>
      <c r="O18" s="951"/>
      <c r="P18" s="951"/>
      <c r="Q18" s="951"/>
      <c r="R18" s="951"/>
      <c r="S18" s="951"/>
      <c r="T18" s="951" t="s">
        <v>792</v>
      </c>
      <c r="U18" s="154"/>
      <c r="V18" s="167"/>
      <c r="X18" s="757"/>
    </row>
    <row r="19" spans="1:24" s="1" customFormat="1" ht="24.6">
      <c r="A19" s="1018"/>
      <c r="B19" s="925" t="s">
        <v>659</v>
      </c>
      <c r="C19" s="1019" t="s">
        <v>60</v>
      </c>
      <c r="D19" s="1019"/>
      <c r="E19" s="1020"/>
      <c r="F19" s="969"/>
      <c r="G19" s="970"/>
      <c r="H19" s="969" t="s">
        <v>251</v>
      </c>
      <c r="I19" s="970"/>
      <c r="J19" s="971" t="s">
        <v>250</v>
      </c>
      <c r="K19" s="969"/>
      <c r="L19" s="985" t="s">
        <v>328</v>
      </c>
      <c r="M19" s="985" t="s">
        <v>327</v>
      </c>
      <c r="N19" s="985" t="s">
        <v>326</v>
      </c>
      <c r="O19" s="985" t="s">
        <v>325</v>
      </c>
      <c r="P19" s="985" t="s">
        <v>428</v>
      </c>
      <c r="Q19" s="985" t="s">
        <v>572</v>
      </c>
      <c r="R19" s="985" t="s">
        <v>650</v>
      </c>
      <c r="S19" s="1032" t="s">
        <v>709</v>
      </c>
      <c r="T19" s="1032" t="s">
        <v>793</v>
      </c>
      <c r="U19" s="328"/>
      <c r="V19" s="167" t="s">
        <v>63</v>
      </c>
      <c r="X19" s="757"/>
    </row>
    <row r="20" spans="1:23" s="2" customFormat="1">
      <c r="A20" s="939" t="s">
        <v>9</v>
      </c>
      <c r="B20" s="963" t="s">
        <v>4</v>
      </c>
      <c r="C20" s="963" t="s">
        <v>56</v>
      </c>
      <c r="D20" s="972"/>
      <c r="E20" s="973"/>
      <c r="F20" s="974"/>
      <c r="G20" s="974" t="s">
        <v>31</v>
      </c>
      <c r="H20" s="974" t="s">
        <v>38</v>
      </c>
      <c r="I20" s="974" t="s">
        <v>1</v>
      </c>
      <c r="J20" s="974" t="s">
        <v>5</v>
      </c>
      <c r="K20" s="974"/>
      <c r="L20" s="974" t="s">
        <v>48</v>
      </c>
      <c r="M20" s="974" t="s">
        <v>166</v>
      </c>
      <c r="N20" s="974" t="s">
        <v>32</v>
      </c>
      <c r="O20" s="975" t="s">
        <v>32</v>
      </c>
      <c r="P20" s="975" t="s">
        <v>32</v>
      </c>
      <c r="Q20" s="975" t="s">
        <v>32</v>
      </c>
      <c r="R20" s="975" t="s">
        <v>32</v>
      </c>
      <c r="S20" s="975" t="s">
        <v>32</v>
      </c>
      <c r="T20" s="975" t="s">
        <v>32</v>
      </c>
      <c r="U20" s="836"/>
      <c r="V20" s="837"/>
      <c r="W20" s="1119"/>
    </row>
    <row r="21" spans="1:22" s="1" customFormat="1" ht="24.6">
      <c r="A21" s="938" t="s">
        <v>296</v>
      </c>
      <c r="B21" s="964" t="s">
        <v>342</v>
      </c>
      <c r="C21" s="946" t="s">
        <v>56</v>
      </c>
      <c r="D21" s="947"/>
      <c r="E21" s="948"/>
      <c r="F21" s="976" t="s">
        <v>32</v>
      </c>
      <c r="G21" s="977"/>
      <c r="H21" s="358" t="s">
        <v>32</v>
      </c>
      <c r="I21" s="977"/>
      <c r="J21" s="976" t="s">
        <v>32</v>
      </c>
      <c r="K21" s="358"/>
      <c r="L21" s="358" t="s">
        <v>53</v>
      </c>
      <c r="M21" s="358" t="s">
        <v>32</v>
      </c>
      <c r="N21" s="358" t="s">
        <v>32</v>
      </c>
      <c r="O21" s="950" t="s">
        <v>345</v>
      </c>
      <c r="P21" s="951" t="s">
        <v>492</v>
      </c>
      <c r="Q21" s="951" t="s">
        <v>573</v>
      </c>
      <c r="R21" s="951" t="s">
        <v>652</v>
      </c>
      <c r="S21" s="951" t="s">
        <v>710</v>
      </c>
      <c r="T21" s="358" t="s">
        <v>32</v>
      </c>
      <c r="U21" s="154"/>
      <c r="V21" s="168" t="s">
        <v>62</v>
      </c>
    </row>
    <row r="22" spans="1:22" s="1" customFormat="1" ht="24.6">
      <c r="A22" s="938"/>
      <c r="B22" s="964" t="s">
        <v>331</v>
      </c>
      <c r="C22" s="946" t="s">
        <v>56</v>
      </c>
      <c r="D22" s="947"/>
      <c r="E22" s="948"/>
      <c r="F22" s="976" t="s">
        <v>32</v>
      </c>
      <c r="G22" s="977"/>
      <c r="H22" s="358" t="s">
        <v>32</v>
      </c>
      <c r="I22" s="977"/>
      <c r="J22" s="976" t="s">
        <v>32</v>
      </c>
      <c r="K22" s="358"/>
      <c r="L22" s="358" t="s">
        <v>55</v>
      </c>
      <c r="M22" s="358" t="s">
        <v>168</v>
      </c>
      <c r="N22" s="358" t="s">
        <v>192</v>
      </c>
      <c r="O22" s="950" t="s">
        <v>346</v>
      </c>
      <c r="P22" s="951" t="s">
        <v>487</v>
      </c>
      <c r="Q22" s="951" t="s">
        <v>574</v>
      </c>
      <c r="R22" s="951" t="s">
        <v>653</v>
      </c>
      <c r="S22" s="951" t="s">
        <v>711</v>
      </c>
      <c r="T22" s="951" t="s">
        <v>804</v>
      </c>
      <c r="U22" s="154"/>
      <c r="V22" s="168" t="s">
        <v>62</v>
      </c>
    </row>
    <row r="23" spans="1:22" s="1" customFormat="1" ht="24.6">
      <c r="A23" s="938"/>
      <c r="B23" s="964" t="s">
        <v>661</v>
      </c>
      <c r="C23" s="946" t="s">
        <v>51</v>
      </c>
      <c r="D23" s="947"/>
      <c r="E23" s="948"/>
      <c r="F23" s="976" t="s">
        <v>32</v>
      </c>
      <c r="G23" s="358"/>
      <c r="H23" s="358" t="s">
        <v>32</v>
      </c>
      <c r="I23" s="358"/>
      <c r="J23" s="358" t="s">
        <v>32</v>
      </c>
      <c r="K23" s="358"/>
      <c r="L23" s="358" t="s">
        <v>32</v>
      </c>
      <c r="M23" s="976" t="s">
        <v>171</v>
      </c>
      <c r="N23" s="976" t="s">
        <v>194</v>
      </c>
      <c r="O23" s="978" t="s">
        <v>348</v>
      </c>
      <c r="P23" s="979" t="s">
        <v>488</v>
      </c>
      <c r="Q23" s="979" t="s">
        <v>575</v>
      </c>
      <c r="R23" s="979" t="s">
        <v>654</v>
      </c>
      <c r="S23" s="979" t="s">
        <v>654</v>
      </c>
      <c r="T23" s="979" t="s">
        <v>22</v>
      </c>
      <c r="U23" s="154"/>
      <c r="V23" s="168" t="s">
        <v>62</v>
      </c>
    </row>
    <row r="24" spans="1:22" s="1" customFormat="1" ht="24.6">
      <c r="A24" s="938"/>
      <c r="B24" s="964" t="s">
        <v>662</v>
      </c>
      <c r="C24" s="946" t="s">
        <v>56</v>
      </c>
      <c r="D24" s="947"/>
      <c r="E24" s="948"/>
      <c r="F24" s="358" t="s">
        <v>42</v>
      </c>
      <c r="G24" s="977" t="s">
        <v>31</v>
      </c>
      <c r="H24" s="358" t="s">
        <v>39</v>
      </c>
      <c r="I24" s="358" t="s">
        <v>1</v>
      </c>
      <c r="J24" s="358" t="s">
        <v>3</v>
      </c>
      <c r="K24" s="358"/>
      <c r="L24" s="358" t="s">
        <v>49</v>
      </c>
      <c r="M24" s="358" t="s">
        <v>167</v>
      </c>
      <c r="N24" s="358" t="s">
        <v>193</v>
      </c>
      <c r="O24" s="950" t="s">
        <v>347</v>
      </c>
      <c r="P24" s="951" t="s">
        <v>489</v>
      </c>
      <c r="Q24" s="951" t="s">
        <v>578</v>
      </c>
      <c r="R24" s="951" t="s">
        <v>655</v>
      </c>
      <c r="S24" s="951" t="s">
        <v>712</v>
      </c>
      <c r="T24" s="951" t="s">
        <v>805</v>
      </c>
      <c r="U24" s="154"/>
      <c r="V24" s="327" t="s">
        <v>175</v>
      </c>
    </row>
    <row r="25" spans="1:22" s="1" customFormat="1" ht="24.6">
      <c r="A25" s="938"/>
      <c r="B25" s="964" t="s">
        <v>334</v>
      </c>
      <c r="C25" s="946" t="s">
        <v>51</v>
      </c>
      <c r="D25" s="947"/>
      <c r="E25" s="948"/>
      <c r="F25" s="976" t="s">
        <v>32</v>
      </c>
      <c r="G25" s="358"/>
      <c r="H25" s="358" t="s">
        <v>32</v>
      </c>
      <c r="I25" s="358"/>
      <c r="J25" s="358" t="s">
        <v>32</v>
      </c>
      <c r="K25" s="358"/>
      <c r="L25" s="358" t="s">
        <v>32</v>
      </c>
      <c r="M25" s="358" t="s">
        <v>170</v>
      </c>
      <c r="N25" s="358" t="s">
        <v>195</v>
      </c>
      <c r="O25" s="978" t="s">
        <v>350</v>
      </c>
      <c r="P25" s="979" t="s">
        <v>490</v>
      </c>
      <c r="Q25" s="979" t="s">
        <v>576</v>
      </c>
      <c r="R25" s="979" t="s">
        <v>656</v>
      </c>
      <c r="S25" s="979" t="s">
        <v>713</v>
      </c>
      <c r="T25" s="979" t="s">
        <v>806</v>
      </c>
      <c r="U25" s="154"/>
      <c r="V25" s="168" t="s">
        <v>62</v>
      </c>
    </row>
    <row r="26" spans="1:22" s="1" customFormat="1" ht="24.6">
      <c r="A26" s="938"/>
      <c r="B26" s="964" t="s">
        <v>663</v>
      </c>
      <c r="C26" s="946" t="s">
        <v>51</v>
      </c>
      <c r="D26" s="946"/>
      <c r="E26" s="948"/>
      <c r="F26" s="976" t="s">
        <v>32</v>
      </c>
      <c r="G26" s="977"/>
      <c r="H26" s="358" t="s">
        <v>32</v>
      </c>
      <c r="I26" s="977"/>
      <c r="J26" s="976" t="s">
        <v>32</v>
      </c>
      <c r="K26" s="358"/>
      <c r="L26" s="358" t="s">
        <v>58</v>
      </c>
      <c r="M26" s="976" t="s">
        <v>172</v>
      </c>
      <c r="N26" s="976" t="s">
        <v>196</v>
      </c>
      <c r="O26" s="978" t="s">
        <v>349</v>
      </c>
      <c r="P26" s="979" t="s">
        <v>491</v>
      </c>
      <c r="Q26" s="979" t="s">
        <v>577</v>
      </c>
      <c r="R26" s="979" t="s">
        <v>657</v>
      </c>
      <c r="S26" s="979" t="s">
        <v>714</v>
      </c>
      <c r="T26" s="979" t="s">
        <v>807</v>
      </c>
      <c r="U26" s="154"/>
      <c r="V26" s="167" t="s">
        <v>63</v>
      </c>
    </row>
    <row r="27" spans="1:22" s="1" customFormat="1">
      <c r="A27" s="938"/>
      <c r="B27" s="980" t="s">
        <v>177</v>
      </c>
      <c r="C27" s="946"/>
      <c r="D27" s="947"/>
      <c r="E27" s="358"/>
      <c r="F27" s="358"/>
      <c r="G27" s="977"/>
      <c r="H27" s="358"/>
      <c r="I27" s="358"/>
      <c r="J27" s="358"/>
      <c r="K27" s="358"/>
      <c r="L27" s="358"/>
      <c r="M27" s="358"/>
      <c r="N27" s="358"/>
      <c r="O27" s="950"/>
      <c r="P27" s="950"/>
      <c r="Q27" s="950"/>
      <c r="R27" s="950"/>
      <c r="S27" s="950"/>
      <c r="T27" s="950"/>
      <c r="U27" s="154"/>
      <c r="V27" s="168"/>
    </row>
    <row r="28" spans="1:22" s="1" customFormat="1" hidden="1">
      <c r="A28" s="938"/>
      <c r="B28" s="1025" t="s">
        <v>674</v>
      </c>
      <c r="C28" s="946" t="s">
        <v>7</v>
      </c>
      <c r="D28" s="947"/>
      <c r="E28" s="358"/>
      <c r="F28" s="976" t="s">
        <v>43</v>
      </c>
      <c r="G28" s="977" t="s">
        <v>31</v>
      </c>
      <c r="H28" s="358" t="s">
        <v>40</v>
      </c>
      <c r="I28" s="977" t="s">
        <v>1</v>
      </c>
      <c r="J28" s="976" t="s">
        <v>33</v>
      </c>
      <c r="K28" s="358"/>
      <c r="L28" s="358" t="s">
        <v>32</v>
      </c>
      <c r="M28" s="358" t="s">
        <v>32</v>
      </c>
      <c r="N28" s="358" t="s">
        <v>32</v>
      </c>
      <c r="O28" s="950" t="s">
        <v>32</v>
      </c>
      <c r="P28" s="950"/>
      <c r="Q28" s="950"/>
      <c r="R28" s="950"/>
      <c r="S28" s="1039"/>
      <c r="T28" s="1039"/>
      <c r="U28" s="154"/>
      <c r="V28" s="169"/>
    </row>
    <row r="29" spans="1:22" s="1" customFormat="1">
      <c r="A29" s="938"/>
      <c r="B29" s="1026" t="s">
        <v>674</v>
      </c>
      <c r="C29" s="952" t="s">
        <v>51</v>
      </c>
      <c r="D29" s="981"/>
      <c r="E29" s="982"/>
      <c r="F29" s="983" t="s">
        <v>32</v>
      </c>
      <c r="G29" s="984"/>
      <c r="H29" s="953" t="s">
        <v>32</v>
      </c>
      <c r="I29" s="984"/>
      <c r="J29" s="983" t="s">
        <v>32</v>
      </c>
      <c r="K29" s="953"/>
      <c r="L29" s="953" t="s">
        <v>50</v>
      </c>
      <c r="M29" s="953" t="s">
        <v>32</v>
      </c>
      <c r="N29" s="953" t="s">
        <v>32</v>
      </c>
      <c r="O29" s="985" t="s">
        <v>32</v>
      </c>
      <c r="P29" s="985" t="s">
        <v>32</v>
      </c>
      <c r="Q29" s="985" t="s">
        <v>32</v>
      </c>
      <c r="R29" s="985"/>
      <c r="S29" s="985"/>
      <c r="T29" s="985"/>
      <c r="U29" s="328"/>
      <c r="V29" s="802"/>
    </row>
    <row r="30" spans="1:22" s="1" customFormat="1" ht="18" customHeight="1">
      <c r="A30" s="986" t="s">
        <v>262</v>
      </c>
      <c r="B30" s="968" t="s">
        <v>17</v>
      </c>
      <c r="C30" s="968"/>
      <c r="D30" s="968"/>
      <c r="E30" s="987"/>
      <c r="F30" s="988" t="s">
        <v>32</v>
      </c>
      <c r="G30" s="975"/>
      <c r="H30" s="988" t="s">
        <v>32</v>
      </c>
      <c r="I30" s="975"/>
      <c r="J30" s="989" t="s">
        <v>32</v>
      </c>
      <c r="K30" s="988"/>
      <c r="L30" s="988" t="s">
        <v>32</v>
      </c>
      <c r="M30" s="988" t="s">
        <v>32</v>
      </c>
      <c r="N30" s="988" t="s">
        <v>264</v>
      </c>
      <c r="O30" s="988" t="s">
        <v>370</v>
      </c>
      <c r="P30" s="990" t="s">
        <v>494</v>
      </c>
      <c r="Q30" s="990" t="s">
        <v>625</v>
      </c>
      <c r="R30" s="990" t="s">
        <v>675</v>
      </c>
      <c r="S30" s="990" t="s">
        <v>715</v>
      </c>
      <c r="T30" s="990" t="s">
        <v>815</v>
      </c>
      <c r="U30" s="1033"/>
      <c r="V30" s="167" t="s">
        <v>63</v>
      </c>
    </row>
    <row r="31" spans="1:22" s="1" customFormat="1" ht="18" customHeight="1">
      <c r="A31" s="944" t="s">
        <v>261</v>
      </c>
      <c r="B31" s="946" t="s">
        <v>20</v>
      </c>
      <c r="C31" s="946"/>
      <c r="D31" s="946"/>
      <c r="E31" s="948"/>
      <c r="F31" s="950" t="s">
        <v>32</v>
      </c>
      <c r="G31" s="991"/>
      <c r="H31" s="950" t="s">
        <v>32</v>
      </c>
      <c r="I31" s="991"/>
      <c r="J31" s="978" t="s">
        <v>32</v>
      </c>
      <c r="K31" s="950"/>
      <c r="L31" s="950" t="s">
        <v>32</v>
      </c>
      <c r="M31" s="950" t="s">
        <v>32</v>
      </c>
      <c r="N31" s="978" t="s">
        <v>263</v>
      </c>
      <c r="O31" s="978" t="s">
        <v>371</v>
      </c>
      <c r="P31" s="979" t="s">
        <v>493</v>
      </c>
      <c r="Q31" s="979" t="s">
        <v>626</v>
      </c>
      <c r="R31" s="979" t="s">
        <v>676</v>
      </c>
      <c r="S31" s="979" t="s">
        <v>716</v>
      </c>
      <c r="T31" s="979" t="s">
        <v>816</v>
      </c>
      <c r="U31" s="154"/>
      <c r="V31" s="167" t="s">
        <v>63</v>
      </c>
    </row>
    <row r="32" spans="1:22" s="1" customFormat="1" ht="24.6">
      <c r="A32" s="938" t="s">
        <v>297</v>
      </c>
      <c r="B32" s="964" t="s">
        <v>341</v>
      </c>
      <c r="C32" s="946" t="s">
        <v>7</v>
      </c>
      <c r="D32" s="947"/>
      <c r="E32" s="948"/>
      <c r="F32" s="358" t="s">
        <v>144</v>
      </c>
      <c r="G32" s="358"/>
      <c r="H32" s="358"/>
      <c r="I32" s="358"/>
      <c r="J32" s="358"/>
      <c r="K32" s="358"/>
      <c r="L32" s="992" t="s">
        <v>145</v>
      </c>
      <c r="M32" s="993" t="s">
        <v>184</v>
      </c>
      <c r="N32" s="994" t="s">
        <v>265</v>
      </c>
      <c r="O32" s="994" t="s">
        <v>372</v>
      </c>
      <c r="P32" s="995" t="s">
        <v>495</v>
      </c>
      <c r="Q32" s="995" t="s">
        <v>627</v>
      </c>
      <c r="R32" s="995" t="s">
        <v>677</v>
      </c>
      <c r="S32" s="995" t="s">
        <v>717</v>
      </c>
      <c r="T32" s="995" t="s">
        <v>721</v>
      </c>
      <c r="U32" s="154"/>
      <c r="V32" s="167" t="s">
        <v>63</v>
      </c>
    </row>
    <row r="33" spans="1:22" s="1" customFormat="1" ht="24.6">
      <c r="A33" s="939"/>
      <c r="B33" s="964" t="s">
        <v>824</v>
      </c>
      <c r="C33" s="946" t="s">
        <v>7</v>
      </c>
      <c r="D33" s="947"/>
      <c r="E33" s="948"/>
      <c r="F33" s="358"/>
      <c r="G33" s="358"/>
      <c r="H33" s="358"/>
      <c r="I33" s="358"/>
      <c r="J33" s="358"/>
      <c r="K33" s="358"/>
      <c r="L33" s="992" t="s">
        <v>180</v>
      </c>
      <c r="M33" s="993" t="s">
        <v>185</v>
      </c>
      <c r="N33" s="996" t="s">
        <v>266</v>
      </c>
      <c r="O33" s="996" t="s">
        <v>373</v>
      </c>
      <c r="P33" s="997" t="s">
        <v>496</v>
      </c>
      <c r="Q33" s="997" t="s">
        <v>628</v>
      </c>
      <c r="R33" s="997" t="s">
        <v>678</v>
      </c>
      <c r="S33" s="997" t="s">
        <v>718</v>
      </c>
      <c r="T33" s="997" t="s">
        <v>817</v>
      </c>
      <c r="U33" s="154"/>
      <c r="V33" s="167" t="s">
        <v>63</v>
      </c>
    </row>
    <row r="34" spans="1:22" s="1" customFormat="1" ht="24.6">
      <c r="A34" s="938"/>
      <c r="B34" s="964" t="s">
        <v>662</v>
      </c>
      <c r="C34" s="946" t="s">
        <v>7</v>
      </c>
      <c r="D34" s="947"/>
      <c r="E34" s="948"/>
      <c r="F34" s="358" t="s">
        <v>137</v>
      </c>
      <c r="G34" s="977" t="s">
        <v>31</v>
      </c>
      <c r="H34" s="358" t="s">
        <v>139</v>
      </c>
      <c r="I34" s="358" t="s">
        <v>1</v>
      </c>
      <c r="J34" s="358" t="s">
        <v>23</v>
      </c>
      <c r="K34" s="358"/>
      <c r="L34" s="992" t="s">
        <v>49</v>
      </c>
      <c r="M34" s="993" t="s">
        <v>23</v>
      </c>
      <c r="N34" s="996" t="s">
        <v>267</v>
      </c>
      <c r="O34" s="996" t="s">
        <v>267</v>
      </c>
      <c r="P34" s="997" t="s">
        <v>267</v>
      </c>
      <c r="Q34" s="997" t="s">
        <v>267</v>
      </c>
      <c r="R34" s="997" t="s">
        <v>679</v>
      </c>
      <c r="S34" s="997" t="s">
        <v>719</v>
      </c>
      <c r="T34" s="997" t="s">
        <v>424</v>
      </c>
      <c r="U34" s="154"/>
      <c r="V34" s="167" t="s">
        <v>63</v>
      </c>
    </row>
    <row r="35" spans="1:22" s="1" customFormat="1" ht="24.6">
      <c r="A35" s="938"/>
      <c r="B35" s="964" t="s">
        <v>339</v>
      </c>
      <c r="C35" s="946" t="s">
        <v>147</v>
      </c>
      <c r="D35" s="947"/>
      <c r="E35" s="948"/>
      <c r="F35" s="358" t="s">
        <v>32</v>
      </c>
      <c r="G35" s="977" t="s">
        <v>31</v>
      </c>
      <c r="H35" s="358"/>
      <c r="I35" s="358" t="s">
        <v>1</v>
      </c>
      <c r="J35" s="358" t="s">
        <v>25</v>
      </c>
      <c r="K35" s="358"/>
      <c r="L35" s="992" t="s">
        <v>146</v>
      </c>
      <c r="M35" s="992" t="s">
        <v>179</v>
      </c>
      <c r="N35" s="996" t="s">
        <v>268</v>
      </c>
      <c r="O35" s="996" t="s">
        <v>374</v>
      </c>
      <c r="P35" s="997" t="s">
        <v>497</v>
      </c>
      <c r="Q35" s="997" t="s">
        <v>629</v>
      </c>
      <c r="R35" s="997" t="s">
        <v>680</v>
      </c>
      <c r="S35" s="997" t="s">
        <v>720</v>
      </c>
      <c r="T35" s="997" t="s">
        <v>705</v>
      </c>
      <c r="U35" s="154"/>
      <c r="V35" s="168" t="s">
        <v>62</v>
      </c>
    </row>
    <row r="36" spans="1:22" s="1" customFormat="1" ht="24.6">
      <c r="A36" s="938"/>
      <c r="B36" s="964" t="s">
        <v>825</v>
      </c>
      <c r="C36" s="946" t="s">
        <v>7</v>
      </c>
      <c r="D36" s="947"/>
      <c r="E36" s="948"/>
      <c r="F36" s="358"/>
      <c r="G36" s="977"/>
      <c r="H36" s="358"/>
      <c r="I36" s="358"/>
      <c r="J36" s="358"/>
      <c r="K36" s="358"/>
      <c r="L36" s="992"/>
      <c r="M36" s="992" t="s">
        <v>32</v>
      </c>
      <c r="N36" s="996" t="s">
        <v>32</v>
      </c>
      <c r="O36" s="996" t="s">
        <v>32</v>
      </c>
      <c r="P36" s="996" t="s">
        <v>32</v>
      </c>
      <c r="Q36" s="996" t="s">
        <v>32</v>
      </c>
      <c r="R36" s="996" t="s">
        <v>32</v>
      </c>
      <c r="S36" s="996" t="s">
        <v>32</v>
      </c>
      <c r="T36" s="997" t="s">
        <v>822</v>
      </c>
      <c r="U36" s="154"/>
      <c r="V36" s="168"/>
    </row>
    <row r="37" spans="1:22" s="1" customFormat="1" ht="39">
      <c r="A37" s="938"/>
      <c r="B37" s="922" t="s">
        <v>826</v>
      </c>
      <c r="C37" s="946" t="s">
        <v>147</v>
      </c>
      <c r="D37" s="947"/>
      <c r="E37" s="948"/>
      <c r="F37" s="358" t="s">
        <v>138</v>
      </c>
      <c r="G37" s="977" t="s">
        <v>31</v>
      </c>
      <c r="H37" s="358"/>
      <c r="I37" s="358" t="s">
        <v>1</v>
      </c>
      <c r="J37" s="358" t="s">
        <v>26</v>
      </c>
      <c r="K37" s="358"/>
      <c r="L37" s="992" t="s">
        <v>148</v>
      </c>
      <c r="M37" s="992" t="s">
        <v>32</v>
      </c>
      <c r="N37" s="996" t="s">
        <v>32</v>
      </c>
      <c r="O37" s="996" t="s">
        <v>32</v>
      </c>
      <c r="P37" s="996" t="s">
        <v>32</v>
      </c>
      <c r="Q37" s="996" t="s">
        <v>32</v>
      </c>
      <c r="R37" s="996" t="s">
        <v>32</v>
      </c>
      <c r="S37" s="996" t="s">
        <v>32</v>
      </c>
      <c r="T37" s="997" t="s">
        <v>823</v>
      </c>
      <c r="U37" s="326"/>
      <c r="V37" s="167"/>
    </row>
    <row r="38" spans="1:22" s="1" customFormat="1" ht="24.6">
      <c r="A38" s="938"/>
      <c r="B38" s="964" t="s">
        <v>340</v>
      </c>
      <c r="C38" s="946" t="s">
        <v>147</v>
      </c>
      <c r="D38" s="947"/>
      <c r="E38" s="948"/>
      <c r="F38" s="358" t="s">
        <v>32</v>
      </c>
      <c r="G38" s="977"/>
      <c r="H38" s="358" t="s">
        <v>32</v>
      </c>
      <c r="I38" s="358"/>
      <c r="J38" s="976" t="s">
        <v>32</v>
      </c>
      <c r="K38" s="358"/>
      <c r="L38" s="992" t="s">
        <v>150</v>
      </c>
      <c r="M38" s="992" t="s">
        <v>182</v>
      </c>
      <c r="N38" s="996" t="s">
        <v>269</v>
      </c>
      <c r="O38" s="996" t="s">
        <v>375</v>
      </c>
      <c r="P38" s="997" t="s">
        <v>269</v>
      </c>
      <c r="Q38" s="997" t="s">
        <v>191</v>
      </c>
      <c r="R38" s="997" t="s">
        <v>683</v>
      </c>
      <c r="S38" s="997" t="s">
        <v>721</v>
      </c>
      <c r="T38" s="997" t="s">
        <v>785</v>
      </c>
      <c r="U38" s="154"/>
      <c r="V38" s="167" t="s">
        <v>63</v>
      </c>
    </row>
    <row r="39" spans="1:22" s="1" customFormat="1" ht="24.6">
      <c r="A39" s="938"/>
      <c r="B39" s="964" t="s">
        <v>664</v>
      </c>
      <c r="C39" s="946" t="s">
        <v>147</v>
      </c>
      <c r="D39" s="947"/>
      <c r="E39" s="948"/>
      <c r="F39" s="358" t="s">
        <v>32</v>
      </c>
      <c r="G39" s="977"/>
      <c r="H39" s="358" t="s">
        <v>32</v>
      </c>
      <c r="I39" s="358"/>
      <c r="J39" s="976" t="s">
        <v>32</v>
      </c>
      <c r="K39" s="358"/>
      <c r="L39" s="976" t="s">
        <v>151</v>
      </c>
      <c r="M39" s="976" t="s">
        <v>183</v>
      </c>
      <c r="N39" s="996" t="s">
        <v>183</v>
      </c>
      <c r="O39" s="996" t="s">
        <v>376</v>
      </c>
      <c r="P39" s="997" t="s">
        <v>498</v>
      </c>
      <c r="Q39" s="997" t="s">
        <v>376</v>
      </c>
      <c r="R39" s="997" t="s">
        <v>681</v>
      </c>
      <c r="S39" s="997" t="s">
        <v>681</v>
      </c>
      <c r="T39" s="997" t="s">
        <v>818</v>
      </c>
      <c r="U39" s="154"/>
      <c r="V39" s="168" t="s">
        <v>62</v>
      </c>
    </row>
    <row r="40" spans="1:22" s="1" customFormat="1" ht="24.6">
      <c r="A40" s="945"/>
      <c r="B40" s="965" t="s">
        <v>665</v>
      </c>
      <c r="C40" s="952" t="s">
        <v>147</v>
      </c>
      <c r="D40" s="981"/>
      <c r="E40" s="982"/>
      <c r="F40" s="953" t="s">
        <v>32</v>
      </c>
      <c r="G40" s="984"/>
      <c r="H40" s="953" t="s">
        <v>32</v>
      </c>
      <c r="I40" s="953"/>
      <c r="J40" s="983" t="s">
        <v>32</v>
      </c>
      <c r="K40" s="953"/>
      <c r="L40" s="983" t="s">
        <v>32</v>
      </c>
      <c r="M40" s="983" t="s">
        <v>32</v>
      </c>
      <c r="N40" s="998" t="s">
        <v>270</v>
      </c>
      <c r="O40" s="998" t="s">
        <v>377</v>
      </c>
      <c r="P40" s="999" t="s">
        <v>499</v>
      </c>
      <c r="Q40" s="999" t="s">
        <v>630</v>
      </c>
      <c r="R40" s="999" t="s">
        <v>682</v>
      </c>
      <c r="S40" s="999" t="s">
        <v>722</v>
      </c>
      <c r="T40" s="1081" t="s">
        <v>819</v>
      </c>
      <c r="U40" s="154"/>
      <c r="V40" s="1034" t="s">
        <v>175</v>
      </c>
    </row>
    <row r="41" spans="1:22" s="1" customFormat="1" ht="18" customHeight="1">
      <c r="A41" s="957" t="s">
        <v>27</v>
      </c>
      <c r="B41" s="942" t="s">
        <v>30</v>
      </c>
      <c r="C41" s="942"/>
      <c r="D41" s="941"/>
      <c r="E41" s="943"/>
      <c r="F41" s="940"/>
      <c r="G41" s="940"/>
      <c r="H41" s="940" t="s">
        <v>28</v>
      </c>
      <c r="I41" s="940"/>
      <c r="J41" s="940" t="s">
        <v>28</v>
      </c>
      <c r="K41" s="940"/>
      <c r="L41" s="940"/>
      <c r="M41" s="940">
        <v>196</v>
      </c>
      <c r="N41" s="360">
        <v>196</v>
      </c>
      <c r="O41" s="360" t="s">
        <v>186</v>
      </c>
      <c r="P41" s="360" t="s">
        <v>186</v>
      </c>
      <c r="Q41" s="360" t="s">
        <v>624</v>
      </c>
      <c r="R41" s="360" t="s">
        <v>186</v>
      </c>
      <c r="S41" s="988" t="s">
        <v>186</v>
      </c>
      <c r="T41" s="988" t="s">
        <v>186</v>
      </c>
      <c r="U41" s="1035"/>
      <c r="V41" s="1087" t="s">
        <v>175</v>
      </c>
    </row>
    <row r="42" spans="1:22" s="1" customFormat="1" ht="18" customHeight="1">
      <c r="A42" s="939"/>
      <c r="B42" s="200" t="s">
        <v>696</v>
      </c>
      <c r="C42" s="160"/>
      <c r="D42" s="938"/>
      <c r="E42" s="1057"/>
      <c r="F42" s="1042"/>
      <c r="G42" s="1042"/>
      <c r="H42" s="1042"/>
      <c r="I42" s="1042"/>
      <c r="J42" s="1042"/>
      <c r="K42" s="1042"/>
      <c r="L42" s="1120" t="s">
        <v>698</v>
      </c>
      <c r="M42" s="1120" t="s">
        <v>698</v>
      </c>
      <c r="N42" s="1117" t="s">
        <v>699</v>
      </c>
      <c r="O42" s="1120" t="s">
        <v>698</v>
      </c>
      <c r="P42" s="1117" t="s">
        <v>697</v>
      </c>
      <c r="Q42" s="1117" t="s">
        <v>695</v>
      </c>
      <c r="R42" s="1117" t="s">
        <v>695</v>
      </c>
      <c r="S42" s="1040" t="s">
        <v>723</v>
      </c>
      <c r="T42" s="1040" t="s">
        <v>803</v>
      </c>
      <c r="U42" s="50"/>
      <c r="V42" s="460" t="s">
        <v>63</v>
      </c>
    </row>
    <row r="43" spans="1:22" s="1" customFormat="1" ht="18" customHeight="1">
      <c r="A43" s="1084" t="s">
        <v>29</v>
      </c>
      <c r="B43" s="968" t="s">
        <v>506</v>
      </c>
      <c r="C43" s="968"/>
      <c r="D43" s="1085"/>
      <c r="E43" s="987"/>
      <c r="F43" s="1086"/>
      <c r="G43" s="1086"/>
      <c r="H43" s="1086">
        <v>331</v>
      </c>
      <c r="I43" s="1086"/>
      <c r="J43" s="1121" t="s">
        <v>85</v>
      </c>
      <c r="K43" s="1086"/>
      <c r="L43" s="988"/>
      <c r="M43" s="990" t="s">
        <v>515</v>
      </c>
      <c r="N43" s="990" t="s">
        <v>514</v>
      </c>
      <c r="O43" s="990" t="s">
        <v>512</v>
      </c>
      <c r="P43" s="990" t="s">
        <v>507</v>
      </c>
      <c r="Q43" s="990" t="s">
        <v>642</v>
      </c>
      <c r="R43" s="990" t="s">
        <v>724</v>
      </c>
      <c r="S43" s="1108"/>
      <c r="T43" s="1108"/>
      <c r="U43" s="1033"/>
      <c r="V43" s="1128" t="s">
        <v>63</v>
      </c>
    </row>
    <row r="44" spans="1:22" s="1" customFormat="1" ht="18" customHeight="1">
      <c r="A44" s="958"/>
      <c r="B44" s="946" t="s">
        <v>509</v>
      </c>
      <c r="C44" s="946"/>
      <c r="D44" s="946"/>
      <c r="E44" s="358"/>
      <c r="F44" s="358"/>
      <c r="G44" s="358"/>
      <c r="H44" s="358"/>
      <c r="I44" s="358"/>
      <c r="J44" s="949"/>
      <c r="K44" s="358"/>
      <c r="L44" s="950"/>
      <c r="M44" s="950" t="s">
        <v>32</v>
      </c>
      <c r="N44" s="950" t="s">
        <v>32</v>
      </c>
      <c r="O44" s="951" t="s">
        <v>513</v>
      </c>
      <c r="P44" s="951" t="s">
        <v>510</v>
      </c>
      <c r="Q44" s="1002" t="s">
        <v>643</v>
      </c>
      <c r="R44" s="951" t="s">
        <v>811</v>
      </c>
      <c r="S44" s="1037"/>
      <c r="T44" s="1037"/>
      <c r="U44" s="154"/>
      <c r="V44" s="1038" t="s">
        <v>63</v>
      </c>
    </row>
    <row r="45" spans="1:22" s="1" customFormat="1" ht="18" customHeight="1">
      <c r="A45" s="958"/>
      <c r="B45" s="946" t="s">
        <v>508</v>
      </c>
      <c r="C45" s="946"/>
      <c r="D45" s="946"/>
      <c r="E45" s="358"/>
      <c r="F45" s="358"/>
      <c r="G45" s="358"/>
      <c r="H45" s="358"/>
      <c r="I45" s="358"/>
      <c r="J45" s="949"/>
      <c r="K45" s="358"/>
      <c r="L45" s="950"/>
      <c r="M45" s="950" t="s">
        <v>186</v>
      </c>
      <c r="N45" s="951" t="s">
        <v>186</v>
      </c>
      <c r="O45" s="951" t="s">
        <v>511</v>
      </c>
      <c r="P45" s="951" t="s">
        <v>511</v>
      </c>
      <c r="Q45" s="951" t="s">
        <v>186</v>
      </c>
      <c r="R45" s="951" t="s">
        <v>186</v>
      </c>
      <c r="S45" s="1040"/>
      <c r="T45" s="1040"/>
      <c r="U45" s="154"/>
      <c r="V45" s="1034" t="s">
        <v>175</v>
      </c>
    </row>
    <row r="46" spans="1:22" s="1" customFormat="1" ht="18" customHeight="1">
      <c r="A46" s="1122" t="s">
        <v>91</v>
      </c>
      <c r="B46" s="1078"/>
      <c r="C46" s="1078"/>
      <c r="D46" s="1078"/>
      <c r="E46" s="1123"/>
      <c r="F46" s="1124" t="s">
        <v>92</v>
      </c>
      <c r="G46" s="1124"/>
      <c r="H46" s="1124"/>
      <c r="I46" s="1124"/>
      <c r="J46" s="1124"/>
      <c r="K46" s="1124"/>
      <c r="L46" s="1490" t="s">
        <v>92</v>
      </c>
      <c r="M46" s="1490"/>
      <c r="N46" s="1124" t="str">
        <f>'[1]Top 500 2016'!$A$447</f>
        <v>401-500</v>
      </c>
      <c r="O46" s="1124" t="str">
        <f>'[1]Top 500 2016'!$A$447</f>
        <v>401-500</v>
      </c>
      <c r="P46" s="1124" t="str">
        <f>'[1]Top 500 2016'!$A$447</f>
        <v>401-500</v>
      </c>
      <c r="Q46" s="1125" t="s">
        <v>742</v>
      </c>
      <c r="R46" s="1125" t="s">
        <v>742</v>
      </c>
      <c r="S46" s="1125" t="s">
        <v>794</v>
      </c>
      <c r="T46" s="1125"/>
      <c r="U46" s="1126"/>
      <c r="V46" s="1127" t="s">
        <v>63</v>
      </c>
    </row>
    <row r="47" spans="1:22" s="1" customFormat="1" ht="38.25" customHeight="1">
      <c r="A47" s="33" t="s">
        <v>61</v>
      </c>
      <c r="B47" s="33"/>
      <c r="C47" s="33"/>
      <c r="D47" s="33"/>
      <c r="E47" s="143"/>
      <c r="F47" s="674" t="s">
        <v>64</v>
      </c>
      <c r="G47" s="674"/>
      <c r="H47" s="674" t="s">
        <v>65</v>
      </c>
      <c r="I47" s="674"/>
      <c r="J47" s="674" t="s">
        <v>66</v>
      </c>
      <c r="K47" s="674"/>
      <c r="L47" s="677">
        <v>41791</v>
      </c>
      <c r="M47" s="677"/>
      <c r="N47" s="677"/>
      <c r="O47" s="677"/>
      <c r="P47" s="677"/>
      <c r="Q47" s="677"/>
      <c r="R47" s="677"/>
      <c r="S47" s="677"/>
      <c r="T47" s="677"/>
      <c r="V47" s="38"/>
    </row>
    <row r="48" spans="5:22" s="1" customFormat="1" ht="9" customHeight="1">
      <c r="E48" s="4"/>
      <c r="F48" s="4"/>
      <c r="G48" s="4"/>
      <c r="H48" s="4"/>
      <c r="I48" s="4"/>
      <c r="J48" s="4"/>
      <c r="K48" s="4"/>
      <c r="L48" s="4"/>
      <c r="M48" s="4"/>
      <c r="N48" s="4"/>
      <c r="O48" s="4"/>
      <c r="P48" s="4"/>
      <c r="Q48" s="4"/>
      <c r="R48" s="4"/>
      <c r="S48" s="4"/>
      <c r="T48" s="4"/>
      <c r="V48" s="13"/>
    </row>
    <row r="49" spans="5:22" s="1" customFormat="1" ht="9" customHeight="1">
      <c r="E49" s="4"/>
      <c r="F49" s="4"/>
      <c r="G49" s="4"/>
      <c r="H49" s="4"/>
      <c r="I49" s="4"/>
      <c r="J49" s="4"/>
      <c r="K49" s="4"/>
      <c r="L49" s="4"/>
      <c r="M49" s="4"/>
      <c r="N49" s="4"/>
      <c r="O49" s="4"/>
      <c r="P49" s="4"/>
      <c r="Q49" s="4"/>
      <c r="R49" s="4"/>
      <c r="S49" s="4"/>
      <c r="T49" s="4"/>
      <c r="V49" s="13"/>
    </row>
    <row r="50" spans="1:1">
      <c r="A50" s="35" t="s">
        <v>178</v>
      </c>
    </row>
    <row r="51" spans="1:1">
      <c r="A51" s="35" t="s">
        <v>176</v>
      </c>
    </row>
    <row r="52" spans="1:1">
      <c r="A52" s="39" t="s">
        <v>181</v>
      </c>
    </row>
  </sheetData>
  <mergeCells count="7">
    <mergeCell ref="F32:J32"/>
    <mergeCell ref="L46:M46"/>
    <mergeCell ref="L9:S9"/>
    <mergeCell ref="L11:S11"/>
    <mergeCell ref="V16:V17"/>
    <mergeCell ref="L17:S17"/>
    <mergeCell ref="L18:S18"/>
  </mergeCells>
  <pageMargins left="0.70866141732283472" right="0.70866141732283472" top="0.55118110236220474" bottom="0.55118110236220474" header="0.31496062992125984" footer="0.31496062992125984"/>
  <pageSetup paperSize="9" scale="72" orientation="landscape"/>
  <headerFooter scaleWithDoc="1" alignWithMargins="1" differentFirst="0" differentOddEven="0">
    <oddHeader>&amp;CSt George's Planning Office</oddHeader>
    <oddFooter>&amp;C&amp;Z&amp;F</oddFooter>
  </headerFooter>
  <legacyDrawing r:id="rId2"/>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C21:J26"/>
  <sheetViews>
    <sheetView view="normal" workbookViewId="0">
      <selection pane="topLeft" activeCell="C21" sqref="C21:J26"/>
    </sheetView>
  </sheetViews>
  <sheetFormatPr defaultRowHeight="14.4"/>
  <cols>
    <col min="3" max="3" width="22.125" customWidth="1"/>
    <col min="6" max="6" width="25.625" customWidth="1"/>
    <col min="7" max="7" width="24.50390625" customWidth="1"/>
    <col min="10" max="10" width="25.625" customWidth="1"/>
  </cols>
  <sheetData>
    <row r="21" spans="3:10" ht="15.6">
      <c r="C21" s="839" t="s">
        <v>587</v>
      </c>
      <c r="D21" s="840"/>
      <c r="E21" s="840"/>
      <c r="F21" s="840"/>
      <c r="G21" s="840"/>
      <c r="H21" s="840"/>
      <c r="I21" s="840"/>
      <c r="J21" s="840"/>
    </row>
    <row r="22" spans="3:10" ht="16.2" thickBot="1">
      <c r="C22" s="840"/>
      <c r="D22" s="840"/>
      <c r="E22" s="840"/>
      <c r="F22" s="840"/>
      <c r="G22" s="840"/>
      <c r="H22" s="840"/>
      <c r="I22" s="840"/>
      <c r="J22" s="840"/>
    </row>
    <row r="23" spans="3:10" s="852" customFormat="1" ht="30" customHeight="1">
      <c r="C23" s="850" t="s">
        <v>588</v>
      </c>
      <c r="D23" s="1491" t="s">
        <v>589</v>
      </c>
      <c r="E23" s="1491"/>
      <c r="F23" s="853" t="s">
        <v>590</v>
      </c>
      <c r="G23" s="851" t="s">
        <v>588</v>
      </c>
      <c r="H23" s="1491" t="s">
        <v>591</v>
      </c>
      <c r="I23" s="1491"/>
      <c r="J23" s="854" t="s">
        <v>590</v>
      </c>
    </row>
    <row r="24" spans="3:10" ht="35.1" customHeight="1">
      <c r="C24" s="841" t="s">
        <v>300</v>
      </c>
      <c r="D24" s="842"/>
      <c r="E24" s="843" t="s">
        <v>592</v>
      </c>
      <c r="F24" s="849" t="s">
        <v>598</v>
      </c>
      <c r="G24" s="847" t="s">
        <v>52</v>
      </c>
      <c r="H24" s="842"/>
      <c r="I24" s="843" t="s">
        <v>594</v>
      </c>
      <c r="J24" s="856" t="s">
        <v>600</v>
      </c>
    </row>
    <row r="25" spans="3:10" ht="35.1" customHeight="1">
      <c r="C25" s="841" t="s">
        <v>173</v>
      </c>
      <c r="D25" s="842"/>
      <c r="E25" s="843" t="s">
        <v>595</v>
      </c>
      <c r="F25" s="849" t="s">
        <v>598</v>
      </c>
      <c r="G25" s="847" t="s">
        <v>54</v>
      </c>
      <c r="H25" s="842"/>
      <c r="I25" s="843" t="s">
        <v>596</v>
      </c>
      <c r="J25" s="856" t="s">
        <v>601</v>
      </c>
    </row>
    <row r="26" spans="3:10" ht="35.1" customHeight="1" thickBot="1">
      <c r="C26" s="844" t="s">
        <v>2</v>
      </c>
      <c r="D26" s="845"/>
      <c r="E26" s="846" t="s">
        <v>593</v>
      </c>
      <c r="F26" s="855" t="s">
        <v>599</v>
      </c>
      <c r="G26" s="848" t="s">
        <v>2</v>
      </c>
      <c r="H26" s="845"/>
      <c r="I26" s="846" t="s">
        <v>597</v>
      </c>
      <c r="J26" s="857" t="s">
        <v>602</v>
      </c>
    </row>
  </sheetData>
  <mergeCells count="2">
    <mergeCell ref="D23:E23"/>
    <mergeCell ref="H23:I23"/>
  </mergeCells>
  <pageMargins left="0.7" right="0.7" top="0.75" bottom="0.75" header="0.3" footer="0.3"/>
  <headerFooter scaleWithDoc="1" alignWithMargins="0" differentFirst="0" differentOddEven="0"/>
  <drawing r:id="rId1"/>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U46"/>
  <sheetViews>
    <sheetView topLeftCell="A2" showGridLines="0" view="normal" workbookViewId="0">
      <selection pane="topLeft" activeCell="A2" sqref="A2:S50"/>
    </sheetView>
  </sheetViews>
  <sheetFormatPr defaultRowHeight="15.6"/>
  <cols>
    <col min="1" max="1" width="32.125" customWidth="1"/>
    <col min="2" max="2" width="31.625" customWidth="1"/>
    <col min="3" max="3" width="41.00390625" customWidth="1"/>
    <col min="4" max="4" width="9.50390625" hidden="1" customWidth="1"/>
    <col min="5" max="5" width="0" hidden="1" customWidth="1"/>
    <col min="6" max="6" width="10.625" hidden="1" customWidth="1"/>
    <col min="7" max="7" width="0" hidden="1" customWidth="1"/>
    <col min="8" max="8" width="10.625" hidden="1" customWidth="1"/>
    <col min="9" max="9" width="0" hidden="1" customWidth="1"/>
    <col min="10" max="10" width="10.625" hidden="1" customWidth="1"/>
    <col min="11" max="11" width="0" hidden="1" customWidth="1"/>
    <col min="12" max="17" width="10.625" customWidth="1"/>
    <col min="18" max="18" width="1.49609375" customWidth="1"/>
    <col min="19" max="19" width="5.125" style="14" customWidth="1"/>
    <col min="21" max="22" width="11.50390625" bestFit="1" customWidth="1"/>
  </cols>
  <sheetData>
    <row r="1" spans="1:20" s="1" customFormat="1" ht="31.5" customHeight="1" hidden="1">
      <c r="A1" s="145" t="s">
        <v>271</v>
      </c>
      <c r="B1" s="441"/>
      <c r="C1" s="441"/>
      <c r="D1" s="441"/>
      <c r="E1" s="441"/>
      <c r="F1" s="441"/>
      <c r="G1" s="441"/>
      <c r="H1" s="441"/>
      <c r="I1" s="441"/>
      <c r="J1" s="441"/>
      <c r="K1" s="441"/>
      <c r="L1" s="441"/>
      <c r="M1" s="441"/>
      <c r="N1" s="441"/>
      <c r="O1" s="441"/>
      <c r="P1" s="441"/>
      <c r="Q1" s="441"/>
      <c r="R1" s="146"/>
      <c r="S1" s="147"/>
      <c r="T1" s="34"/>
    </row>
    <row r="2" spans="1:20" s="1" customFormat="1" ht="31.5" customHeight="1">
      <c r="A2" s="145" t="s">
        <v>271</v>
      </c>
      <c r="B2" s="441"/>
      <c r="C2" s="441"/>
      <c r="D2" s="441"/>
      <c r="E2" s="441"/>
      <c r="F2" s="441"/>
      <c r="G2" s="441"/>
      <c r="H2" s="441"/>
      <c r="I2" s="441"/>
      <c r="J2" s="441"/>
      <c r="K2" s="441"/>
      <c r="L2" s="441"/>
      <c r="M2" s="441"/>
      <c r="N2" s="441"/>
      <c r="O2" s="441"/>
      <c r="P2" s="441"/>
      <c r="Q2" s="441"/>
      <c r="R2" s="146"/>
      <c r="S2" s="147"/>
      <c r="T2" s="34"/>
    </row>
    <row r="3" spans="1:19" s="11" customFormat="1" ht="15.75" customHeight="1">
      <c r="A3" s="98" t="s">
        <v>37</v>
      </c>
      <c r="B3" s="97" t="s">
        <v>8</v>
      </c>
      <c r="C3" s="97" t="s">
        <v>162</v>
      </c>
      <c r="D3" s="98" t="s">
        <v>0</v>
      </c>
      <c r="E3" s="99" t="s">
        <v>0</v>
      </c>
      <c r="F3" s="99"/>
      <c r="G3" s="99" t="s">
        <v>0</v>
      </c>
      <c r="H3" s="99"/>
      <c r="I3" s="99" t="s">
        <v>0</v>
      </c>
      <c r="J3" s="99"/>
      <c r="K3" s="99" t="s">
        <v>0</v>
      </c>
      <c r="L3" s="99"/>
      <c r="M3" s="99"/>
      <c r="N3" s="99"/>
      <c r="O3" s="99"/>
      <c r="P3" s="99"/>
      <c r="Q3" s="99"/>
      <c r="S3" s="150"/>
    </row>
    <row r="4" spans="1:19" s="5" customFormat="1" ht="23.25" customHeight="1" thickBot="1">
      <c r="A4" s="101"/>
      <c r="B4" s="100"/>
      <c r="C4" s="100"/>
      <c r="D4" s="101"/>
      <c r="E4" s="101"/>
      <c r="F4" s="100">
        <v>2011</v>
      </c>
      <c r="G4" s="100"/>
      <c r="H4" s="100">
        <v>2012</v>
      </c>
      <c r="I4" s="100"/>
      <c r="J4" s="100">
        <v>2013</v>
      </c>
      <c r="K4" s="100"/>
      <c r="L4" s="100">
        <v>2014</v>
      </c>
      <c r="M4" s="100">
        <v>2015</v>
      </c>
      <c r="N4" s="100">
        <v>2016</v>
      </c>
      <c r="O4" s="100">
        <v>2017</v>
      </c>
      <c r="P4" s="100">
        <v>2018</v>
      </c>
      <c r="Q4" s="100">
        <v>2019</v>
      </c>
      <c r="R4" s="683"/>
      <c r="S4" s="150"/>
    </row>
    <row r="5" spans="1:21" s="1" customFormat="1" ht="18" customHeight="1">
      <c r="A5" s="151" t="s">
        <v>41</v>
      </c>
      <c r="B5" s="108" t="s">
        <v>17</v>
      </c>
      <c r="C5" s="108" t="s">
        <v>59</v>
      </c>
      <c r="D5" s="108"/>
      <c r="E5" s="109"/>
      <c r="F5" s="110" t="s">
        <v>32</v>
      </c>
      <c r="G5" s="111"/>
      <c r="H5" s="110" t="s">
        <v>32</v>
      </c>
      <c r="I5" s="110"/>
      <c r="J5" s="110" t="s">
        <v>32</v>
      </c>
      <c r="K5" s="110" t="s">
        <v>18</v>
      </c>
      <c r="L5" s="110" t="s">
        <v>16</v>
      </c>
      <c r="M5" s="110" t="s">
        <v>160</v>
      </c>
      <c r="N5" s="117" t="s">
        <v>319</v>
      </c>
      <c r="O5" s="115" t="s">
        <v>318</v>
      </c>
      <c r="P5" s="115" t="s">
        <v>420</v>
      </c>
      <c r="Q5" s="115" t="s">
        <v>517</v>
      </c>
      <c r="R5" s="154"/>
      <c r="S5" s="168" t="s">
        <v>62</v>
      </c>
      <c r="T5" s="154"/>
      <c r="U5" s="757">
        <f>53-52</f>
        <v>1</v>
      </c>
    </row>
    <row r="6" spans="1:21" s="1" customFormat="1" ht="18" customHeight="1">
      <c r="A6" s="103"/>
      <c r="B6" s="96" t="s">
        <v>20</v>
      </c>
      <c r="C6" s="96" t="s">
        <v>59</v>
      </c>
      <c r="D6" s="96"/>
      <c r="E6" s="104"/>
      <c r="F6" s="137" t="s">
        <v>32</v>
      </c>
      <c r="G6" s="102"/>
      <c r="H6" s="137" t="s">
        <v>32</v>
      </c>
      <c r="I6" s="137"/>
      <c r="J6" s="137" t="s">
        <v>32</v>
      </c>
      <c r="K6" s="137" t="s">
        <v>18</v>
      </c>
      <c r="L6" s="105" t="s">
        <v>19</v>
      </c>
      <c r="M6" s="105"/>
      <c r="N6" s="105" t="s">
        <v>187</v>
      </c>
      <c r="O6" s="117" t="s">
        <v>263</v>
      </c>
      <c r="P6" s="117" t="s">
        <v>421</v>
      </c>
      <c r="Q6" s="117" t="s">
        <v>518</v>
      </c>
      <c r="R6" s="154"/>
      <c r="S6" s="168" t="s">
        <v>62</v>
      </c>
      <c r="U6" s="757">
        <f>11-8</f>
        <v>3</v>
      </c>
    </row>
    <row r="7" spans="1:21" s="1" customFormat="1" ht="18" customHeight="1">
      <c r="A7" s="103" t="s">
        <v>432</v>
      </c>
      <c r="B7" s="96" t="s">
        <v>300</v>
      </c>
      <c r="C7" s="96" t="s">
        <v>59</v>
      </c>
      <c r="D7" s="96"/>
      <c r="E7" s="104"/>
      <c r="F7" s="137"/>
      <c r="G7" s="102"/>
      <c r="H7" s="137"/>
      <c r="I7" s="137"/>
      <c r="J7" s="137"/>
      <c r="K7" s="137"/>
      <c r="L7" s="105"/>
      <c r="M7" s="105"/>
      <c r="N7" s="117" t="s">
        <v>321</v>
      </c>
      <c r="O7" s="117" t="s">
        <v>320</v>
      </c>
      <c r="P7" s="117" t="s">
        <v>422</v>
      </c>
      <c r="Q7" s="117" t="s">
        <v>519</v>
      </c>
      <c r="R7" s="154"/>
      <c r="S7" s="167" t="s">
        <v>63</v>
      </c>
      <c r="U7" s="757">
        <f>13-15</f>
        <v>-2</v>
      </c>
    </row>
    <row r="8" spans="1:21" s="1" customFormat="1" ht="18" customHeight="1">
      <c r="A8" s="103"/>
      <c r="B8" s="884" t="s">
        <v>173</v>
      </c>
      <c r="C8" s="884" t="s">
        <v>59</v>
      </c>
      <c r="D8" s="884"/>
      <c r="E8" s="885"/>
      <c r="F8" s="684" t="s">
        <v>32</v>
      </c>
      <c r="G8" s="886"/>
      <c r="H8" s="684" t="s">
        <v>32</v>
      </c>
      <c r="I8" s="684"/>
      <c r="J8" s="684" t="s">
        <v>32</v>
      </c>
      <c r="K8" s="684"/>
      <c r="L8" s="887" t="s">
        <v>32</v>
      </c>
      <c r="M8" s="887" t="s">
        <v>165</v>
      </c>
      <c r="N8" s="887" t="s">
        <v>188</v>
      </c>
      <c r="O8" s="887" t="s">
        <v>343</v>
      </c>
      <c r="P8" s="887" t="s">
        <v>423</v>
      </c>
      <c r="Q8" s="887" t="s">
        <v>520</v>
      </c>
      <c r="R8" s="154"/>
      <c r="S8" s="167" t="s">
        <v>63</v>
      </c>
      <c r="U8" s="757">
        <f>33-39</f>
        <v>-6</v>
      </c>
    </row>
    <row r="9" spans="1:21" s="1" customFormat="1" ht="18" customHeight="1" hidden="1">
      <c r="A9" s="155"/>
      <c r="B9" s="96" t="s">
        <v>44</v>
      </c>
      <c r="C9" s="96" t="s">
        <v>60</v>
      </c>
      <c r="D9" s="96"/>
      <c r="E9" s="104"/>
      <c r="F9" s="137"/>
      <c r="G9" s="102"/>
      <c r="H9" s="137"/>
      <c r="I9" s="102"/>
      <c r="J9" s="105" t="s">
        <v>140</v>
      </c>
      <c r="K9" s="137"/>
      <c r="L9" s="137" t="s">
        <v>46</v>
      </c>
      <c r="M9" s="137" t="s">
        <v>161</v>
      </c>
      <c r="N9" s="137" t="s">
        <v>11</v>
      </c>
      <c r="O9" s="115" t="s">
        <v>322</v>
      </c>
      <c r="P9" s="115" t="s">
        <v>425</v>
      </c>
      <c r="Q9" s="115" t="s">
        <v>521</v>
      </c>
      <c r="R9" s="154"/>
      <c r="S9" s="168" t="s">
        <v>62</v>
      </c>
      <c r="U9" s="757">
        <f>25-22</f>
        <v>3</v>
      </c>
    </row>
    <row r="10" spans="1:21" s="1" customFormat="1" ht="18" customHeight="1">
      <c r="A10" s="156"/>
      <c r="B10" s="126" t="s">
        <v>2</v>
      </c>
      <c r="C10" s="126" t="s">
        <v>59</v>
      </c>
      <c r="D10" s="126"/>
      <c r="E10" s="157"/>
      <c r="F10" s="129"/>
      <c r="G10" s="130" t="s">
        <v>31</v>
      </c>
      <c r="H10" s="129" t="s">
        <v>11</v>
      </c>
      <c r="I10" s="130" t="s">
        <v>1</v>
      </c>
      <c r="J10" s="158" t="s">
        <v>34</v>
      </c>
      <c r="K10" s="129" t="s">
        <v>18</v>
      </c>
      <c r="L10" s="129" t="s">
        <v>21</v>
      </c>
      <c r="M10" s="129" t="s">
        <v>174</v>
      </c>
      <c r="N10" s="129" t="s">
        <v>189</v>
      </c>
      <c r="O10" s="459" t="s">
        <v>323</v>
      </c>
      <c r="P10" s="459" t="s">
        <v>424</v>
      </c>
      <c r="Q10" s="459" t="s">
        <v>522</v>
      </c>
      <c r="R10" s="328"/>
      <c r="S10" s="829" t="s">
        <v>62</v>
      </c>
      <c r="U10" s="757">
        <f>33-32</f>
        <v>1</v>
      </c>
    </row>
    <row r="11" spans="1:21" s="1" customFormat="1" ht="18" customHeight="1" hidden="1">
      <c r="A11" s="103"/>
      <c r="B11" s="96" t="s">
        <v>12</v>
      </c>
      <c r="C11" s="96" t="s">
        <v>60</v>
      </c>
      <c r="D11" s="96"/>
      <c r="E11" s="104"/>
      <c r="F11" s="137"/>
      <c r="G11" s="102" t="s">
        <v>31</v>
      </c>
      <c r="H11" s="137" t="s">
        <v>13</v>
      </c>
      <c r="I11" s="102" t="s">
        <v>1</v>
      </c>
      <c r="J11" s="105" t="s">
        <v>35</v>
      </c>
      <c r="K11" s="137"/>
      <c r="L11" s="137" t="s">
        <v>22</v>
      </c>
      <c r="M11" s="137" t="s">
        <v>163</v>
      </c>
      <c r="N11" s="137" t="s">
        <v>190</v>
      </c>
      <c r="O11" s="115" t="s">
        <v>344</v>
      </c>
      <c r="P11" s="115" t="s">
        <v>426</v>
      </c>
      <c r="Q11" s="115" t="s">
        <v>523</v>
      </c>
      <c r="R11" s="154"/>
      <c r="S11" s="168" t="s">
        <v>62</v>
      </c>
      <c r="U11" s="757">
        <f>63-59</f>
        <v>4</v>
      </c>
    </row>
    <row r="12" spans="1:21" s="1" customFormat="1" ht="18" customHeight="1" hidden="1">
      <c r="A12" s="152"/>
      <c r="B12" s="96" t="s">
        <v>45</v>
      </c>
      <c r="C12" s="96" t="s">
        <v>60</v>
      </c>
      <c r="D12" s="103"/>
      <c r="E12" s="104"/>
      <c r="F12" s="137"/>
      <c r="G12" s="102"/>
      <c r="H12" s="137"/>
      <c r="I12" s="102"/>
      <c r="J12" s="105" t="s">
        <v>32</v>
      </c>
      <c r="K12" s="137"/>
      <c r="L12" s="137" t="s">
        <v>47</v>
      </c>
      <c r="M12" s="137" t="s">
        <v>164</v>
      </c>
      <c r="N12" s="137" t="s">
        <v>191</v>
      </c>
      <c r="O12" s="115" t="s">
        <v>324</v>
      </c>
      <c r="P12" s="115" t="s">
        <v>427</v>
      </c>
      <c r="Q12" s="115" t="s">
        <v>571</v>
      </c>
      <c r="R12" s="154"/>
      <c r="S12" s="327" t="s">
        <v>175</v>
      </c>
      <c r="U12" s="757">
        <v>0</v>
      </c>
    </row>
    <row r="13" spans="1:21" s="1" customFormat="1" ht="18" customHeight="1" hidden="1">
      <c r="A13" s="152"/>
      <c r="B13" s="96" t="s">
        <v>14</v>
      </c>
      <c r="C13" s="96" t="s">
        <v>7</v>
      </c>
      <c r="D13" s="96"/>
      <c r="E13" s="104"/>
      <c r="F13" s="137"/>
      <c r="G13" s="102" t="s">
        <v>31</v>
      </c>
      <c r="H13" s="137" t="s">
        <v>15</v>
      </c>
      <c r="I13" s="102" t="s">
        <v>1</v>
      </c>
      <c r="J13" s="105" t="s">
        <v>36</v>
      </c>
      <c r="K13" s="137"/>
      <c r="L13" s="137" t="s">
        <v>32</v>
      </c>
      <c r="M13" s="137" t="s">
        <v>32</v>
      </c>
      <c r="N13" s="137" t="s">
        <v>32</v>
      </c>
      <c r="O13" s="115" t="s">
        <v>32</v>
      </c>
      <c r="P13" s="115" t="s">
        <v>32</v>
      </c>
      <c r="Q13" s="684" t="s">
        <v>32</v>
      </c>
      <c r="R13" s="154"/>
      <c r="S13" s="685" t="s">
        <v>32</v>
      </c>
      <c r="U13" s="757"/>
    </row>
    <row r="14" spans="1:21" s="1" customFormat="1" ht="18" customHeight="1" hidden="1">
      <c r="A14" s="483"/>
      <c r="B14" s="126" t="s">
        <v>57</v>
      </c>
      <c r="C14" s="126" t="s">
        <v>60</v>
      </c>
      <c r="D14" s="126"/>
      <c r="E14" s="157"/>
      <c r="F14" s="459"/>
      <c r="G14" s="484"/>
      <c r="H14" s="459" t="s">
        <v>251</v>
      </c>
      <c r="I14" s="484"/>
      <c r="J14" s="485" t="s">
        <v>250</v>
      </c>
      <c r="K14" s="459"/>
      <c r="L14" s="459" t="s">
        <v>328</v>
      </c>
      <c r="M14" s="459" t="s">
        <v>327</v>
      </c>
      <c r="N14" s="459" t="s">
        <v>326</v>
      </c>
      <c r="O14" s="459" t="s">
        <v>325</v>
      </c>
      <c r="P14" s="459" t="s">
        <v>428</v>
      </c>
      <c r="Q14" s="459" t="s">
        <v>572</v>
      </c>
      <c r="R14" s="328"/>
      <c r="S14" s="460" t="s">
        <v>63</v>
      </c>
      <c r="U14" s="757">
        <f>43-50</f>
        <v>-7</v>
      </c>
    </row>
    <row r="15" spans="1:20" s="2" customFormat="1" ht="18" customHeight="1">
      <c r="A15" s="830" t="s">
        <v>9</v>
      </c>
      <c r="B15" s="831" t="s">
        <v>4</v>
      </c>
      <c r="C15" s="831" t="s">
        <v>56</v>
      </c>
      <c r="D15" s="832"/>
      <c r="E15" s="833"/>
      <c r="F15" s="834"/>
      <c r="G15" s="834" t="s">
        <v>31</v>
      </c>
      <c r="H15" s="834" t="s">
        <v>38</v>
      </c>
      <c r="I15" s="834" t="s">
        <v>1</v>
      </c>
      <c r="J15" s="834" t="s">
        <v>5</v>
      </c>
      <c r="K15" s="834"/>
      <c r="L15" s="834" t="s">
        <v>48</v>
      </c>
      <c r="M15" s="834" t="s">
        <v>166</v>
      </c>
      <c r="N15" s="834" t="s">
        <v>32</v>
      </c>
      <c r="O15" s="835" t="s">
        <v>32</v>
      </c>
      <c r="P15" s="835" t="s">
        <v>32</v>
      </c>
      <c r="Q15" s="835" t="s">
        <v>32</v>
      </c>
      <c r="R15" s="836"/>
      <c r="S15" s="837"/>
      <c r="T15" s="12"/>
    </row>
    <row r="16" spans="1:19" s="1" customFormat="1" ht="18" customHeight="1">
      <c r="A16" s="103" t="s">
        <v>296</v>
      </c>
      <c r="B16" s="96" t="s">
        <v>52</v>
      </c>
      <c r="C16" s="96" t="s">
        <v>56</v>
      </c>
      <c r="D16" s="103"/>
      <c r="E16" s="104"/>
      <c r="F16" s="105" t="s">
        <v>32</v>
      </c>
      <c r="G16" s="102"/>
      <c r="H16" s="137" t="s">
        <v>32</v>
      </c>
      <c r="I16" s="102"/>
      <c r="J16" s="105" t="s">
        <v>32</v>
      </c>
      <c r="K16" s="137"/>
      <c r="L16" s="137" t="s">
        <v>53</v>
      </c>
      <c r="M16" s="137" t="s">
        <v>32</v>
      </c>
      <c r="N16" s="137" t="s">
        <v>32</v>
      </c>
      <c r="O16" s="115" t="s">
        <v>345</v>
      </c>
      <c r="P16" s="654" t="s">
        <v>492</v>
      </c>
      <c r="Q16" s="654" t="s">
        <v>573</v>
      </c>
      <c r="R16" s="154"/>
      <c r="S16" s="167" t="s">
        <v>63</v>
      </c>
    </row>
    <row r="17" spans="1:19" s="1" customFormat="1" ht="18" customHeight="1">
      <c r="A17" s="103"/>
      <c r="B17" s="884" t="s">
        <v>54</v>
      </c>
      <c r="C17" s="884" t="s">
        <v>56</v>
      </c>
      <c r="D17" s="888"/>
      <c r="E17" s="885"/>
      <c r="F17" s="887" t="s">
        <v>32</v>
      </c>
      <c r="G17" s="886"/>
      <c r="H17" s="684" t="s">
        <v>32</v>
      </c>
      <c r="I17" s="886"/>
      <c r="J17" s="887" t="s">
        <v>32</v>
      </c>
      <c r="K17" s="684"/>
      <c r="L17" s="684" t="s">
        <v>55</v>
      </c>
      <c r="M17" s="684" t="s">
        <v>168</v>
      </c>
      <c r="N17" s="684" t="s">
        <v>192</v>
      </c>
      <c r="O17" s="684" t="s">
        <v>346</v>
      </c>
      <c r="P17" s="889" t="s">
        <v>487</v>
      </c>
      <c r="Q17" s="889" t="s">
        <v>574</v>
      </c>
      <c r="R17" s="154"/>
      <c r="S17" s="167" t="s">
        <v>63</v>
      </c>
    </row>
    <row r="18" spans="1:20" s="1" customFormat="1" ht="18" customHeight="1" hidden="1">
      <c r="A18" s="155"/>
      <c r="B18" s="96" t="s">
        <v>291</v>
      </c>
      <c r="C18" s="96" t="s">
        <v>51</v>
      </c>
      <c r="D18" s="103"/>
      <c r="E18" s="104"/>
      <c r="F18" s="105" t="s">
        <v>32</v>
      </c>
      <c r="G18" s="137"/>
      <c r="H18" s="137" t="s">
        <v>32</v>
      </c>
      <c r="I18" s="137"/>
      <c r="J18" s="137" t="s">
        <v>32</v>
      </c>
      <c r="K18" s="137"/>
      <c r="L18" s="137" t="s">
        <v>32</v>
      </c>
      <c r="M18" s="105" t="s">
        <v>171</v>
      </c>
      <c r="N18" s="105" t="s">
        <v>194</v>
      </c>
      <c r="O18" s="117" t="s">
        <v>348</v>
      </c>
      <c r="P18" s="655" t="s">
        <v>488</v>
      </c>
      <c r="Q18" s="655" t="s">
        <v>575</v>
      </c>
      <c r="R18" s="154"/>
      <c r="S18" s="167" t="s">
        <v>63</v>
      </c>
      <c r="T18" s="1">
        <f>48-19</f>
        <v>29</v>
      </c>
    </row>
    <row r="19" spans="1:19" s="1" customFormat="1" ht="18" customHeight="1">
      <c r="A19" s="156"/>
      <c r="B19" s="126" t="s">
        <v>2</v>
      </c>
      <c r="C19" s="126" t="s">
        <v>56</v>
      </c>
      <c r="D19" s="156"/>
      <c r="E19" s="157"/>
      <c r="F19" s="129" t="s">
        <v>42</v>
      </c>
      <c r="G19" s="130" t="s">
        <v>31</v>
      </c>
      <c r="H19" s="129" t="s">
        <v>39</v>
      </c>
      <c r="I19" s="129" t="s">
        <v>1</v>
      </c>
      <c r="J19" s="129" t="s">
        <v>3</v>
      </c>
      <c r="K19" s="129"/>
      <c r="L19" s="129" t="s">
        <v>49</v>
      </c>
      <c r="M19" s="129" t="s">
        <v>167</v>
      </c>
      <c r="N19" s="129" t="s">
        <v>193</v>
      </c>
      <c r="O19" s="459" t="s">
        <v>347</v>
      </c>
      <c r="P19" s="838" t="s">
        <v>489</v>
      </c>
      <c r="Q19" s="838" t="s">
        <v>578</v>
      </c>
      <c r="R19" s="328"/>
      <c r="S19" s="829" t="s">
        <v>62</v>
      </c>
    </row>
    <row r="20" spans="1:20" s="1" customFormat="1" ht="18" customHeight="1" hidden="1">
      <c r="A20" s="103"/>
      <c r="B20" s="96" t="s">
        <v>169</v>
      </c>
      <c r="C20" s="96" t="s">
        <v>51</v>
      </c>
      <c r="D20" s="103"/>
      <c r="E20" s="104"/>
      <c r="F20" s="105" t="s">
        <v>32</v>
      </c>
      <c r="G20" s="137"/>
      <c r="H20" s="137" t="s">
        <v>32</v>
      </c>
      <c r="I20" s="137"/>
      <c r="J20" s="137" t="s">
        <v>32</v>
      </c>
      <c r="K20" s="137"/>
      <c r="L20" s="137" t="s">
        <v>32</v>
      </c>
      <c r="M20" s="137" t="s">
        <v>170</v>
      </c>
      <c r="N20" s="137" t="s">
        <v>195</v>
      </c>
      <c r="O20" s="117" t="s">
        <v>350</v>
      </c>
      <c r="P20" s="655" t="s">
        <v>490</v>
      </c>
      <c r="Q20" s="655" t="s">
        <v>576</v>
      </c>
      <c r="R20" s="154"/>
      <c r="S20" s="168" t="s">
        <v>62</v>
      </c>
      <c r="T20" s="1">
        <f>36-41</f>
        <v>-5</v>
      </c>
    </row>
    <row r="21" spans="1:20" s="1" customFormat="1" ht="18" customHeight="1" hidden="1">
      <c r="A21" s="103"/>
      <c r="B21" s="96" t="s">
        <v>57</v>
      </c>
      <c r="C21" s="96" t="s">
        <v>51</v>
      </c>
      <c r="D21" s="96"/>
      <c r="E21" s="104"/>
      <c r="F21" s="105" t="s">
        <v>32</v>
      </c>
      <c r="G21" s="102"/>
      <c r="H21" s="137" t="s">
        <v>32</v>
      </c>
      <c r="I21" s="102"/>
      <c r="J21" s="105" t="s">
        <v>32</v>
      </c>
      <c r="K21" s="137"/>
      <c r="L21" s="137" t="s">
        <v>58</v>
      </c>
      <c r="M21" s="105" t="s">
        <v>172</v>
      </c>
      <c r="N21" s="105" t="s">
        <v>196</v>
      </c>
      <c r="O21" s="117" t="s">
        <v>349</v>
      </c>
      <c r="P21" s="655" t="s">
        <v>491</v>
      </c>
      <c r="Q21" s="655" t="s">
        <v>577</v>
      </c>
      <c r="R21" s="154"/>
      <c r="S21" s="167" t="s">
        <v>63</v>
      </c>
      <c r="T21" s="1">
        <f>28-25</f>
        <v>3</v>
      </c>
    </row>
    <row r="22" spans="1:19" s="1" customFormat="1" ht="18" customHeight="1" hidden="1">
      <c r="A22" s="103"/>
      <c r="B22" s="106" t="s">
        <v>177</v>
      </c>
      <c r="C22" s="96"/>
      <c r="D22" s="103"/>
      <c r="E22" s="137"/>
      <c r="F22" s="137"/>
      <c r="G22" s="102"/>
      <c r="H22" s="137"/>
      <c r="I22" s="137"/>
      <c r="J22" s="137"/>
      <c r="K22" s="137"/>
      <c r="L22" s="137"/>
      <c r="M22" s="137"/>
      <c r="N22" s="137"/>
      <c r="O22" s="115"/>
      <c r="P22" s="115"/>
      <c r="Q22" s="115"/>
      <c r="R22" s="154"/>
      <c r="S22" s="168"/>
    </row>
    <row r="23" spans="1:19" s="1" customFormat="1" ht="18" customHeight="1" hidden="1">
      <c r="A23" s="103"/>
      <c r="B23" s="96" t="s">
        <v>6</v>
      </c>
      <c r="C23" s="96" t="s">
        <v>7</v>
      </c>
      <c r="D23" s="103"/>
      <c r="E23" s="107"/>
      <c r="F23" s="105" t="s">
        <v>43</v>
      </c>
      <c r="G23" s="102" t="s">
        <v>31</v>
      </c>
      <c r="H23" s="137" t="s">
        <v>40</v>
      </c>
      <c r="I23" s="102" t="s">
        <v>1</v>
      </c>
      <c r="J23" s="105" t="s">
        <v>33</v>
      </c>
      <c r="K23" s="137"/>
      <c r="L23" s="137" t="s">
        <v>32</v>
      </c>
      <c r="M23" s="137" t="s">
        <v>32</v>
      </c>
      <c r="N23" s="137" t="s">
        <v>32</v>
      </c>
      <c r="O23" s="115" t="s">
        <v>32</v>
      </c>
      <c r="P23" s="115"/>
      <c r="Q23" s="115"/>
      <c r="R23" s="154"/>
      <c r="S23" s="169"/>
    </row>
    <row r="24" spans="1:19" s="1" customFormat="1" ht="18" customHeight="1" hidden="1">
      <c r="A24" s="156"/>
      <c r="B24" s="126" t="s">
        <v>6</v>
      </c>
      <c r="C24" s="126" t="s">
        <v>51</v>
      </c>
      <c r="D24" s="156"/>
      <c r="E24" s="157"/>
      <c r="F24" s="158" t="s">
        <v>32</v>
      </c>
      <c r="G24" s="130"/>
      <c r="H24" s="129" t="s">
        <v>32</v>
      </c>
      <c r="I24" s="130"/>
      <c r="J24" s="158" t="s">
        <v>32</v>
      </c>
      <c r="K24" s="129"/>
      <c r="L24" s="129" t="s">
        <v>50</v>
      </c>
      <c r="M24" s="129" t="s">
        <v>32</v>
      </c>
      <c r="N24" s="129" t="s">
        <v>32</v>
      </c>
      <c r="O24" s="459" t="s">
        <v>32</v>
      </c>
      <c r="P24" s="459" t="s">
        <v>32</v>
      </c>
      <c r="Q24" s="459" t="s">
        <v>32</v>
      </c>
      <c r="R24" s="328"/>
      <c r="S24" s="802"/>
    </row>
    <row r="25" spans="1:19" s="1" customFormat="1" ht="18" customHeight="1" hidden="1">
      <c r="A25" s="153" t="s">
        <v>262</v>
      </c>
      <c r="B25" s="96" t="s">
        <v>17</v>
      </c>
      <c r="C25" s="96"/>
      <c r="D25" s="96"/>
      <c r="E25" s="104"/>
      <c r="F25" s="115" t="s">
        <v>32</v>
      </c>
      <c r="G25" s="116"/>
      <c r="H25" s="115" t="s">
        <v>32</v>
      </c>
      <c r="I25" s="116"/>
      <c r="J25" s="117" t="s">
        <v>32</v>
      </c>
      <c r="K25" s="115"/>
      <c r="L25" s="115" t="s">
        <v>32</v>
      </c>
      <c r="M25" s="115" t="s">
        <v>32</v>
      </c>
      <c r="N25" s="115" t="s">
        <v>264</v>
      </c>
      <c r="O25" s="115" t="s">
        <v>370</v>
      </c>
      <c r="P25" s="654" t="s">
        <v>494</v>
      </c>
      <c r="Q25" s="654"/>
      <c r="R25" s="154"/>
      <c r="S25" s="167" t="s">
        <v>63</v>
      </c>
    </row>
    <row r="26" spans="1:19" s="1" customFormat="1" ht="18" customHeight="1" hidden="1">
      <c r="A26" s="153" t="s">
        <v>261</v>
      </c>
      <c r="B26" s="96" t="s">
        <v>20</v>
      </c>
      <c r="C26" s="96"/>
      <c r="D26" s="96"/>
      <c r="E26" s="104"/>
      <c r="F26" s="115" t="s">
        <v>32</v>
      </c>
      <c r="G26" s="116"/>
      <c r="H26" s="115" t="s">
        <v>32</v>
      </c>
      <c r="I26" s="116"/>
      <c r="J26" s="117" t="s">
        <v>32</v>
      </c>
      <c r="K26" s="115"/>
      <c r="L26" s="115" t="s">
        <v>32</v>
      </c>
      <c r="M26" s="115" t="s">
        <v>32</v>
      </c>
      <c r="N26" s="117" t="s">
        <v>263</v>
      </c>
      <c r="O26" s="117" t="s">
        <v>371</v>
      </c>
      <c r="P26" s="655" t="s">
        <v>493</v>
      </c>
      <c r="Q26" s="655"/>
      <c r="R26" s="154"/>
      <c r="S26" s="167" t="s">
        <v>63</v>
      </c>
    </row>
    <row r="27" spans="1:19" s="1" customFormat="1" ht="18" customHeight="1" hidden="1">
      <c r="A27" s="103" t="s">
        <v>297</v>
      </c>
      <c r="B27" s="96" t="s">
        <v>292</v>
      </c>
      <c r="C27" s="96" t="s">
        <v>7</v>
      </c>
      <c r="D27" s="103"/>
      <c r="E27" s="104"/>
      <c r="F27" s="137" t="s">
        <v>144</v>
      </c>
      <c r="G27" s="137"/>
      <c r="H27" s="137"/>
      <c r="I27" s="137"/>
      <c r="J27" s="137"/>
      <c r="K27" s="137"/>
      <c r="L27" s="118" t="s">
        <v>145</v>
      </c>
      <c r="M27" s="119" t="s">
        <v>184</v>
      </c>
      <c r="N27" s="120" t="s">
        <v>265</v>
      </c>
      <c r="O27" s="120" t="s">
        <v>372</v>
      </c>
      <c r="P27" s="656" t="s">
        <v>495</v>
      </c>
      <c r="Q27" s="656"/>
      <c r="R27" s="154"/>
      <c r="S27" s="167" t="s">
        <v>63</v>
      </c>
    </row>
    <row r="28" spans="1:19" s="1" customFormat="1" ht="18" customHeight="1" hidden="1">
      <c r="A28" s="155"/>
      <c r="B28" s="96" t="s">
        <v>293</v>
      </c>
      <c r="C28" s="96" t="s">
        <v>7</v>
      </c>
      <c r="D28" s="103"/>
      <c r="E28" s="104"/>
      <c r="F28" s="137"/>
      <c r="G28" s="137"/>
      <c r="H28" s="137"/>
      <c r="I28" s="137"/>
      <c r="J28" s="137"/>
      <c r="K28" s="137"/>
      <c r="L28" s="118" t="s">
        <v>180</v>
      </c>
      <c r="M28" s="119" t="s">
        <v>185</v>
      </c>
      <c r="N28" s="121" t="s">
        <v>266</v>
      </c>
      <c r="O28" s="121" t="s">
        <v>373</v>
      </c>
      <c r="P28" s="657" t="s">
        <v>496</v>
      </c>
      <c r="Q28" s="657"/>
      <c r="R28" s="154"/>
      <c r="S28" s="167" t="s">
        <v>63</v>
      </c>
    </row>
    <row r="29" spans="1:19" s="1" customFormat="1" ht="18" customHeight="1" hidden="1">
      <c r="A29" s="103"/>
      <c r="B29" s="96" t="s">
        <v>2</v>
      </c>
      <c r="C29" s="96" t="s">
        <v>7</v>
      </c>
      <c r="D29" s="103"/>
      <c r="E29" s="104"/>
      <c r="F29" s="137" t="s">
        <v>137</v>
      </c>
      <c r="G29" s="102" t="s">
        <v>31</v>
      </c>
      <c r="H29" s="137" t="s">
        <v>139</v>
      </c>
      <c r="I29" s="137" t="s">
        <v>1</v>
      </c>
      <c r="J29" s="137" t="s">
        <v>23</v>
      </c>
      <c r="K29" s="137"/>
      <c r="L29" s="118" t="s">
        <v>49</v>
      </c>
      <c r="M29" s="119" t="s">
        <v>23</v>
      </c>
      <c r="N29" s="121" t="s">
        <v>267</v>
      </c>
      <c r="O29" s="121" t="s">
        <v>267</v>
      </c>
      <c r="P29" s="657" t="s">
        <v>267</v>
      </c>
      <c r="Q29" s="657"/>
      <c r="R29" s="154"/>
      <c r="S29" s="327" t="s">
        <v>175</v>
      </c>
    </row>
    <row r="30" spans="1:19" s="1" customFormat="1" ht="18" customHeight="1" hidden="1">
      <c r="A30" s="103"/>
      <c r="B30" s="96" t="s">
        <v>24</v>
      </c>
      <c r="C30" s="96" t="s">
        <v>147</v>
      </c>
      <c r="D30" s="103"/>
      <c r="E30" s="104"/>
      <c r="F30" s="137" t="s">
        <v>32</v>
      </c>
      <c r="G30" s="102" t="s">
        <v>31</v>
      </c>
      <c r="H30" s="137"/>
      <c r="I30" s="137" t="s">
        <v>1</v>
      </c>
      <c r="J30" s="137" t="s">
        <v>25</v>
      </c>
      <c r="K30" s="137"/>
      <c r="L30" s="118" t="s">
        <v>146</v>
      </c>
      <c r="M30" s="118" t="s">
        <v>179</v>
      </c>
      <c r="N30" s="121" t="s">
        <v>268</v>
      </c>
      <c r="O30" s="121" t="s">
        <v>374</v>
      </c>
      <c r="P30" s="657" t="s">
        <v>497</v>
      </c>
      <c r="Q30" s="657"/>
      <c r="R30" s="154"/>
      <c r="S30" s="167" t="s">
        <v>63</v>
      </c>
    </row>
    <row r="31" spans="1:19" s="1" customFormat="1" ht="18" customHeight="1" hidden="1">
      <c r="A31" s="103"/>
      <c r="B31" s="96" t="s">
        <v>294</v>
      </c>
      <c r="C31" s="96" t="s">
        <v>7</v>
      </c>
      <c r="D31" s="103"/>
      <c r="E31" s="104"/>
      <c r="F31" s="137" t="s">
        <v>138</v>
      </c>
      <c r="G31" s="102" t="s">
        <v>31</v>
      </c>
      <c r="H31" s="137"/>
      <c r="I31" s="137" t="s">
        <v>1</v>
      </c>
      <c r="J31" s="137" t="s">
        <v>26</v>
      </c>
      <c r="K31" s="137"/>
      <c r="L31" s="118" t="s">
        <v>148</v>
      </c>
      <c r="M31" s="118" t="s">
        <v>32</v>
      </c>
      <c r="N31" s="121" t="s">
        <v>32</v>
      </c>
      <c r="O31" s="121" t="s">
        <v>32</v>
      </c>
      <c r="P31" s="121" t="s">
        <v>32</v>
      </c>
      <c r="Q31" s="121"/>
      <c r="R31" s="326"/>
      <c r="S31" s="167"/>
    </row>
    <row r="32" spans="1:19" s="1" customFormat="1" ht="18" customHeight="1" hidden="1">
      <c r="A32" s="103"/>
      <c r="B32" s="96" t="s">
        <v>45</v>
      </c>
      <c r="C32" s="96" t="s">
        <v>147</v>
      </c>
      <c r="D32" s="103"/>
      <c r="E32" s="104"/>
      <c r="F32" s="137" t="s">
        <v>32</v>
      </c>
      <c r="G32" s="102"/>
      <c r="H32" s="137" t="s">
        <v>32</v>
      </c>
      <c r="I32" s="137"/>
      <c r="J32" s="105" t="s">
        <v>32</v>
      </c>
      <c r="K32" s="137"/>
      <c r="L32" s="118" t="s">
        <v>150</v>
      </c>
      <c r="M32" s="118" t="s">
        <v>182</v>
      </c>
      <c r="N32" s="121" t="s">
        <v>269</v>
      </c>
      <c r="O32" s="121" t="s">
        <v>375</v>
      </c>
      <c r="P32" s="657" t="s">
        <v>269</v>
      </c>
      <c r="Q32" s="657"/>
      <c r="R32" s="154"/>
      <c r="S32" s="167" t="s">
        <v>63</v>
      </c>
    </row>
    <row r="33" spans="1:19" s="1" customFormat="1" ht="18" customHeight="1" hidden="1">
      <c r="A33" s="103"/>
      <c r="B33" s="96" t="s">
        <v>149</v>
      </c>
      <c r="C33" s="96" t="s">
        <v>147</v>
      </c>
      <c r="D33" s="103"/>
      <c r="E33" s="104"/>
      <c r="F33" s="137" t="s">
        <v>32</v>
      </c>
      <c r="G33" s="102"/>
      <c r="H33" s="137" t="s">
        <v>32</v>
      </c>
      <c r="I33" s="137"/>
      <c r="J33" s="105" t="s">
        <v>32</v>
      </c>
      <c r="K33" s="137"/>
      <c r="L33" s="105" t="s">
        <v>151</v>
      </c>
      <c r="M33" s="105" t="s">
        <v>183</v>
      </c>
      <c r="N33" s="121" t="s">
        <v>183</v>
      </c>
      <c r="O33" s="121" t="s">
        <v>376</v>
      </c>
      <c r="P33" s="657" t="s">
        <v>498</v>
      </c>
      <c r="Q33" s="657"/>
      <c r="R33" s="154"/>
      <c r="S33" s="168" t="s">
        <v>62</v>
      </c>
    </row>
    <row r="34" spans="1:19" s="1" customFormat="1" ht="18" customHeight="1" hidden="1">
      <c r="A34" s="156"/>
      <c r="B34" s="126" t="s">
        <v>57</v>
      </c>
      <c r="C34" s="126" t="s">
        <v>147</v>
      </c>
      <c r="D34" s="156"/>
      <c r="E34" s="157"/>
      <c r="F34" s="129" t="s">
        <v>32</v>
      </c>
      <c r="G34" s="130"/>
      <c r="H34" s="129" t="s">
        <v>32</v>
      </c>
      <c r="I34" s="129"/>
      <c r="J34" s="158" t="s">
        <v>32</v>
      </c>
      <c r="K34" s="129"/>
      <c r="L34" s="158" t="s">
        <v>32</v>
      </c>
      <c r="M34" s="158" t="s">
        <v>32</v>
      </c>
      <c r="N34" s="159" t="s">
        <v>270</v>
      </c>
      <c r="O34" s="159" t="s">
        <v>377</v>
      </c>
      <c r="P34" s="658" t="s">
        <v>499</v>
      </c>
      <c r="Q34" s="658"/>
      <c r="R34" s="328"/>
      <c r="S34" s="167" t="s">
        <v>63</v>
      </c>
    </row>
    <row r="35" spans="1:19" s="1" customFormat="1" ht="18" customHeight="1" hidden="1">
      <c r="A35" s="26" t="s">
        <v>27</v>
      </c>
      <c r="B35" s="33" t="s">
        <v>30</v>
      </c>
      <c r="C35" s="33"/>
      <c r="D35" s="141"/>
      <c r="E35" s="142"/>
      <c r="F35" s="143"/>
      <c r="G35" s="143"/>
      <c r="H35" s="143" t="s">
        <v>28</v>
      </c>
      <c r="I35" s="143"/>
      <c r="J35" s="143" t="s">
        <v>28</v>
      </c>
      <c r="K35" s="143"/>
      <c r="L35" s="143"/>
      <c r="M35" s="143">
        <v>196</v>
      </c>
      <c r="N35" s="144">
        <v>196</v>
      </c>
      <c r="O35" s="360" t="s">
        <v>186</v>
      </c>
      <c r="P35" s="360" t="s">
        <v>186</v>
      </c>
      <c r="Q35" s="360"/>
      <c r="R35" s="154"/>
      <c r="S35" s="676" t="s">
        <v>175</v>
      </c>
    </row>
    <row r="36" spans="1:19" s="1" customFormat="1" ht="18" customHeight="1" hidden="1">
      <c r="A36" s="27" t="s">
        <v>29</v>
      </c>
      <c r="B36" s="7" t="s">
        <v>506</v>
      </c>
      <c r="C36" s="7"/>
      <c r="D36" s="8"/>
      <c r="E36" s="10"/>
      <c r="F36" s="9"/>
      <c r="G36" s="9"/>
      <c r="H36" s="9">
        <v>331</v>
      </c>
      <c r="I36" s="9"/>
      <c r="J36" s="20" t="s">
        <v>85</v>
      </c>
      <c r="K36" s="9"/>
      <c r="L36" s="49"/>
      <c r="M36" s="675" t="s">
        <v>515</v>
      </c>
      <c r="N36" s="675" t="s">
        <v>514</v>
      </c>
      <c r="O36" s="675" t="s">
        <v>512</v>
      </c>
      <c r="P36" s="675" t="s">
        <v>507</v>
      </c>
      <c r="Q36" s="675"/>
      <c r="R36" s="154"/>
      <c r="S36" s="167" t="s">
        <v>63</v>
      </c>
    </row>
    <row r="37" spans="1:19" s="1" customFormat="1" ht="18" customHeight="1" hidden="1">
      <c r="A37" s="27"/>
      <c r="B37" s="7" t="s">
        <v>509</v>
      </c>
      <c r="C37" s="7"/>
      <c r="D37" s="7"/>
      <c r="E37" s="9"/>
      <c r="F37" s="9"/>
      <c r="G37" s="9"/>
      <c r="H37" s="9"/>
      <c r="I37" s="9"/>
      <c r="J37" s="20"/>
      <c r="K37" s="9"/>
      <c r="L37" s="49"/>
      <c r="M37" s="49" t="s">
        <v>32</v>
      </c>
      <c r="N37" s="49" t="s">
        <v>32</v>
      </c>
      <c r="O37" s="675" t="s">
        <v>513</v>
      </c>
      <c r="P37" s="675" t="s">
        <v>510</v>
      </c>
      <c r="Q37" s="675"/>
      <c r="R37" s="154"/>
      <c r="S37" s="167" t="s">
        <v>63</v>
      </c>
    </row>
    <row r="38" spans="1:19" s="1" customFormat="1" ht="18" customHeight="1" hidden="1">
      <c r="A38" s="27"/>
      <c r="B38" s="7" t="s">
        <v>508</v>
      </c>
      <c r="C38" s="7"/>
      <c r="D38" s="7"/>
      <c r="E38" s="9"/>
      <c r="F38" s="9"/>
      <c r="G38" s="9"/>
      <c r="H38" s="9"/>
      <c r="I38" s="9"/>
      <c r="J38" s="20"/>
      <c r="K38" s="9"/>
      <c r="L38" s="49"/>
      <c r="M38" s="49" t="s">
        <v>186</v>
      </c>
      <c r="N38" s="675" t="s">
        <v>186</v>
      </c>
      <c r="O38" s="675" t="s">
        <v>511</v>
      </c>
      <c r="P38" s="675" t="s">
        <v>511</v>
      </c>
      <c r="Q38" s="675"/>
      <c r="R38" s="154"/>
      <c r="S38" s="327" t="s">
        <v>175</v>
      </c>
    </row>
    <row r="39" spans="1:19" s="1" customFormat="1" ht="18" customHeight="1" hidden="1">
      <c r="A39" s="27"/>
      <c r="B39" s="7"/>
      <c r="C39" s="7"/>
      <c r="D39" s="7"/>
      <c r="E39" s="9"/>
      <c r="F39" s="9"/>
      <c r="G39" s="9"/>
      <c r="H39" s="9"/>
      <c r="I39" s="9"/>
      <c r="J39" s="20"/>
      <c r="K39" s="9"/>
      <c r="L39" s="9"/>
      <c r="M39" s="9"/>
      <c r="N39" s="49"/>
      <c r="O39" s="49"/>
      <c r="P39" s="49"/>
      <c r="Q39" s="49"/>
      <c r="R39" s="154"/>
      <c r="S39" s="168"/>
    </row>
    <row r="40" spans="1:19" s="1" customFormat="1" ht="18" customHeight="1" hidden="1">
      <c r="A40" s="678" t="s">
        <v>91</v>
      </c>
      <c r="B40" s="679"/>
      <c r="C40" s="679"/>
      <c r="D40" s="679"/>
      <c r="E40" s="680"/>
      <c r="F40" s="681" t="s">
        <v>92</v>
      </c>
      <c r="G40" s="681"/>
      <c r="H40" s="681"/>
      <c r="I40" s="681"/>
      <c r="J40" s="681"/>
      <c r="K40" s="681"/>
      <c r="L40" s="1492" t="s">
        <v>92</v>
      </c>
      <c r="M40" s="1492"/>
      <c r="N40" s="681" t="str">
        <f>'[1]Top 500 2016'!$A$447</f>
        <v>401-500</v>
      </c>
      <c r="O40" s="681" t="str">
        <f>'[1]Top 500 2016'!$A$447</f>
        <v>401-500</v>
      </c>
      <c r="P40" s="681" t="s">
        <v>516</v>
      </c>
      <c r="Q40" s="681"/>
      <c r="R40" s="17"/>
      <c r="S40" s="682" t="s">
        <v>175</v>
      </c>
    </row>
    <row r="41" spans="1:19" s="1" customFormat="1" ht="38.25" customHeight="1" hidden="1">
      <c r="A41" s="33" t="s">
        <v>61</v>
      </c>
      <c r="B41" s="33"/>
      <c r="C41" s="33"/>
      <c r="D41" s="33"/>
      <c r="E41" s="143"/>
      <c r="F41" s="674" t="s">
        <v>64</v>
      </c>
      <c r="G41" s="674"/>
      <c r="H41" s="674" t="s">
        <v>65</v>
      </c>
      <c r="I41" s="674"/>
      <c r="J41" s="674" t="s">
        <v>66</v>
      </c>
      <c r="K41" s="674"/>
      <c r="L41" s="677">
        <v>41791</v>
      </c>
      <c r="M41" s="677"/>
      <c r="N41" s="677"/>
      <c r="O41" s="677"/>
      <c r="P41" s="677"/>
      <c r="Q41" s="677"/>
      <c r="S41" s="38"/>
    </row>
    <row r="42" spans="5:19" s="1" customFormat="1" ht="9" customHeight="1" hidden="1">
      <c r="E42" s="4"/>
      <c r="F42" s="4"/>
      <c r="G42" s="4"/>
      <c r="H42" s="4"/>
      <c r="I42" s="4"/>
      <c r="J42" s="4"/>
      <c r="K42" s="4"/>
      <c r="L42" s="4"/>
      <c r="M42" s="4"/>
      <c r="N42" s="4"/>
      <c r="O42" s="4"/>
      <c r="P42" s="4"/>
      <c r="Q42" s="4"/>
      <c r="S42" s="13"/>
    </row>
    <row r="43" spans="5:19" s="1" customFormat="1" ht="9" customHeight="1" hidden="1">
      <c r="E43" s="4"/>
      <c r="F43" s="4"/>
      <c r="G43" s="4"/>
      <c r="H43" s="4"/>
      <c r="I43" s="4"/>
      <c r="J43" s="4"/>
      <c r="K43" s="4"/>
      <c r="L43" s="4"/>
      <c r="M43" s="4"/>
      <c r="N43" s="4"/>
      <c r="O43" s="4"/>
      <c r="P43" s="4"/>
      <c r="Q43" s="4"/>
      <c r="S43" s="13"/>
    </row>
    <row r="44" spans="1:1" hidden="1">
      <c r="A44" s="35" t="s">
        <v>178</v>
      </c>
    </row>
    <row r="45" spans="1:1" hidden="1">
      <c r="A45" s="35" t="s">
        <v>176</v>
      </c>
    </row>
    <row r="46" spans="1:1" hidden="1">
      <c r="A46" s="39" t="s">
        <v>181</v>
      </c>
    </row>
  </sheetData>
  <mergeCells count="2">
    <mergeCell ref="F27:J27"/>
    <mergeCell ref="L40:M40"/>
  </mergeCells>
  <pageMargins left="0.70866141732283472" right="0.70866141732283472" top="0.55118110236220474" bottom="0.55118110236220474" header="0.31496062992125984" footer="0.31496062992125984"/>
  <pageSetup paperSize="9" scale="72" orientation="landscape"/>
  <headerFooter scaleWithDoc="1" alignWithMargins="1" differentFirst="0" differentOddEven="0">
    <oddHeader>&amp;CSt George's Planning Office</oddHeader>
    <oddFooter>&amp;C&amp;Z&amp;F</oddFooter>
  </headerFooter>
  <legacyDrawing r:id="rId2"/>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U46"/>
  <sheetViews>
    <sheetView topLeftCell="A2" showGridLines="0" view="normal" workbookViewId="0">
      <selection pane="topLeft" activeCell="A2" sqref="A2:S44"/>
    </sheetView>
  </sheetViews>
  <sheetFormatPr defaultRowHeight="15.6"/>
  <cols>
    <col min="1" max="1" width="32.125" customWidth="1"/>
    <col min="2" max="2" width="31.625" customWidth="1"/>
    <col min="3" max="3" width="41.00390625" customWidth="1"/>
    <col min="4" max="4" width="9.50390625" hidden="1" customWidth="1"/>
    <col min="5" max="5" width="0" hidden="1" customWidth="1"/>
    <col min="6" max="6" width="10.625" hidden="1" customWidth="1"/>
    <col min="7" max="7" width="0" hidden="1" customWidth="1"/>
    <col min="8" max="8" width="10.625" hidden="1" customWidth="1"/>
    <col min="9" max="9" width="0" hidden="1" customWidth="1"/>
    <col min="10" max="10" width="10.625" hidden="1" customWidth="1"/>
    <col min="11" max="11" width="0" hidden="1" customWidth="1"/>
    <col min="12" max="17" width="10.625" customWidth="1"/>
    <col min="18" max="18" width="1.49609375" customWidth="1"/>
    <col min="19" max="19" width="5.125" style="14" customWidth="1"/>
    <col min="21" max="22" width="11.50390625" bestFit="1" customWidth="1"/>
  </cols>
  <sheetData>
    <row r="1" spans="1:20" s="1" customFormat="1" ht="31.5" customHeight="1" hidden="1">
      <c r="A1" s="145" t="s">
        <v>271</v>
      </c>
      <c r="B1" s="441"/>
      <c r="C1" s="441"/>
      <c r="D1" s="441"/>
      <c r="E1" s="441"/>
      <c r="F1" s="441"/>
      <c r="G1" s="441"/>
      <c r="H1" s="441"/>
      <c r="I1" s="441"/>
      <c r="J1" s="441"/>
      <c r="K1" s="441"/>
      <c r="L1" s="441"/>
      <c r="M1" s="441"/>
      <c r="N1" s="441"/>
      <c r="O1" s="441"/>
      <c r="P1" s="441"/>
      <c r="Q1" s="441"/>
      <c r="R1" s="146"/>
      <c r="S1" s="147"/>
      <c r="T1" s="34"/>
    </row>
    <row r="2" spans="1:20" s="1" customFormat="1" ht="31.5" customHeight="1">
      <c r="A2" s="148" t="s">
        <v>271</v>
      </c>
      <c r="B2" s="96"/>
      <c r="C2" s="96"/>
      <c r="D2" s="96"/>
      <c r="E2" s="96"/>
      <c r="F2" s="96"/>
      <c r="G2" s="96"/>
      <c r="H2" s="96"/>
      <c r="I2" s="96"/>
      <c r="J2" s="96"/>
      <c r="K2" s="96"/>
      <c r="L2" s="96"/>
      <c r="M2" s="96"/>
      <c r="N2" s="96"/>
      <c r="O2" s="96"/>
      <c r="P2" s="96"/>
      <c r="Q2" s="96"/>
      <c r="S2" s="149"/>
      <c r="T2" s="34"/>
    </row>
    <row r="3" spans="1:19" s="11" customFormat="1" ht="15.75" customHeight="1">
      <c r="A3" s="98" t="s">
        <v>37</v>
      </c>
      <c r="B3" s="97" t="s">
        <v>8</v>
      </c>
      <c r="C3" s="97" t="s">
        <v>162</v>
      </c>
      <c r="D3" s="98" t="s">
        <v>0</v>
      </c>
      <c r="E3" s="99" t="s">
        <v>0</v>
      </c>
      <c r="F3" s="99"/>
      <c r="G3" s="99" t="s">
        <v>0</v>
      </c>
      <c r="H3" s="99"/>
      <c r="I3" s="99" t="s">
        <v>0</v>
      </c>
      <c r="J3" s="99"/>
      <c r="K3" s="99" t="s">
        <v>0</v>
      </c>
      <c r="L3" s="99"/>
      <c r="M3" s="99"/>
      <c r="N3" s="99"/>
      <c r="O3" s="99"/>
      <c r="P3" s="99"/>
      <c r="Q3" s="99"/>
      <c r="S3" s="150"/>
    </row>
    <row r="4" spans="1:19" s="5" customFormat="1" ht="23.25" customHeight="1" thickBot="1">
      <c r="A4" s="101"/>
      <c r="B4" s="100"/>
      <c r="C4" s="100"/>
      <c r="D4" s="101"/>
      <c r="E4" s="101"/>
      <c r="F4" s="100">
        <v>2011</v>
      </c>
      <c r="G4" s="100"/>
      <c r="H4" s="100">
        <v>2012</v>
      </c>
      <c r="I4" s="100"/>
      <c r="J4" s="100">
        <v>2013</v>
      </c>
      <c r="K4" s="100"/>
      <c r="L4" s="100">
        <v>2014</v>
      </c>
      <c r="M4" s="100">
        <v>2015</v>
      </c>
      <c r="N4" s="100">
        <v>2016</v>
      </c>
      <c r="O4" s="100">
        <v>2017</v>
      </c>
      <c r="P4" s="100">
        <v>2018</v>
      </c>
      <c r="Q4" s="100">
        <v>2019</v>
      </c>
      <c r="R4" s="683"/>
      <c r="S4" s="150"/>
    </row>
    <row r="5" spans="1:21" s="1" customFormat="1" ht="18" customHeight="1" hidden="1">
      <c r="A5" s="151"/>
      <c r="B5" s="108" t="s">
        <v>17</v>
      </c>
      <c r="C5" s="108" t="s">
        <v>59</v>
      </c>
      <c r="D5" s="108"/>
      <c r="E5" s="109"/>
      <c r="F5" s="110" t="s">
        <v>32</v>
      </c>
      <c r="G5" s="111"/>
      <c r="H5" s="110" t="s">
        <v>32</v>
      </c>
      <c r="I5" s="110"/>
      <c r="J5" s="110" t="s">
        <v>32</v>
      </c>
      <c r="K5" s="110" t="s">
        <v>18</v>
      </c>
      <c r="L5" s="110" t="s">
        <v>16</v>
      </c>
      <c r="M5" s="110" t="s">
        <v>160</v>
      </c>
      <c r="N5" s="117" t="s">
        <v>319</v>
      </c>
      <c r="O5" s="115" t="s">
        <v>318</v>
      </c>
      <c r="P5" s="115" t="s">
        <v>420</v>
      </c>
      <c r="Q5" s="115" t="s">
        <v>517</v>
      </c>
      <c r="R5" s="154"/>
      <c r="S5" s="168" t="s">
        <v>62</v>
      </c>
      <c r="T5" s="154"/>
      <c r="U5" s="757">
        <f>53-52</f>
        <v>1</v>
      </c>
    </row>
    <row r="6" spans="1:21" s="1" customFormat="1" ht="18" customHeight="1" hidden="1">
      <c r="A6" s="103"/>
      <c r="B6" s="96" t="s">
        <v>20</v>
      </c>
      <c r="C6" s="96" t="s">
        <v>59</v>
      </c>
      <c r="D6" s="96"/>
      <c r="E6" s="104"/>
      <c r="F6" s="137" t="s">
        <v>32</v>
      </c>
      <c r="G6" s="102"/>
      <c r="H6" s="137" t="s">
        <v>32</v>
      </c>
      <c r="I6" s="137"/>
      <c r="J6" s="137" t="s">
        <v>32</v>
      </c>
      <c r="K6" s="137" t="s">
        <v>18</v>
      </c>
      <c r="L6" s="105" t="s">
        <v>19</v>
      </c>
      <c r="M6" s="105"/>
      <c r="N6" s="105" t="s">
        <v>187</v>
      </c>
      <c r="O6" s="117" t="s">
        <v>263</v>
      </c>
      <c r="P6" s="117" t="s">
        <v>421</v>
      </c>
      <c r="Q6" s="117" t="s">
        <v>518</v>
      </c>
      <c r="R6" s="154"/>
      <c r="S6" s="168" t="s">
        <v>62</v>
      </c>
      <c r="U6" s="757">
        <f>11-8</f>
        <v>3</v>
      </c>
    </row>
    <row r="7" spans="1:21" s="1" customFormat="1" ht="18" customHeight="1" hidden="1">
      <c r="A7" s="103"/>
      <c r="B7" s="96" t="s">
        <v>300</v>
      </c>
      <c r="C7" s="96" t="s">
        <v>59</v>
      </c>
      <c r="D7" s="96"/>
      <c r="E7" s="104"/>
      <c r="F7" s="137"/>
      <c r="G7" s="102"/>
      <c r="H7" s="137"/>
      <c r="I7" s="137"/>
      <c r="J7" s="137"/>
      <c r="K7" s="137"/>
      <c r="L7" s="105"/>
      <c r="M7" s="105"/>
      <c r="N7" s="117" t="s">
        <v>321</v>
      </c>
      <c r="O7" s="117" t="s">
        <v>320</v>
      </c>
      <c r="P7" s="117" t="s">
        <v>422</v>
      </c>
      <c r="Q7" s="117" t="s">
        <v>519</v>
      </c>
      <c r="R7" s="154"/>
      <c r="S7" s="167" t="s">
        <v>63</v>
      </c>
      <c r="U7" s="757">
        <f>13-15</f>
        <v>-2</v>
      </c>
    </row>
    <row r="8" spans="1:21" s="1" customFormat="1" ht="18" customHeight="1" hidden="1">
      <c r="A8" s="103"/>
      <c r="B8" s="96" t="s">
        <v>173</v>
      </c>
      <c r="C8" s="96" t="s">
        <v>59</v>
      </c>
      <c r="D8" s="96"/>
      <c r="E8" s="104"/>
      <c r="F8" s="137" t="s">
        <v>32</v>
      </c>
      <c r="G8" s="102"/>
      <c r="H8" s="137" t="s">
        <v>32</v>
      </c>
      <c r="I8" s="137"/>
      <c r="J8" s="137" t="s">
        <v>32</v>
      </c>
      <c r="K8" s="137"/>
      <c r="L8" s="105" t="s">
        <v>32</v>
      </c>
      <c r="M8" s="105" t="s">
        <v>165</v>
      </c>
      <c r="N8" s="105" t="s">
        <v>188</v>
      </c>
      <c r="O8" s="117" t="s">
        <v>343</v>
      </c>
      <c r="P8" s="117" t="s">
        <v>423</v>
      </c>
      <c r="Q8" s="117" t="s">
        <v>520</v>
      </c>
      <c r="R8" s="154"/>
      <c r="S8" s="167" t="s">
        <v>63</v>
      </c>
      <c r="U8" s="757">
        <f>33-39</f>
        <v>-6</v>
      </c>
    </row>
    <row r="9" spans="1:21" s="1" customFormat="1" ht="18" customHeight="1">
      <c r="A9" s="151" t="s">
        <v>41</v>
      </c>
      <c r="B9" s="96" t="s">
        <v>44</v>
      </c>
      <c r="C9" s="96" t="s">
        <v>60</v>
      </c>
      <c r="D9" s="96"/>
      <c r="E9" s="104"/>
      <c r="F9" s="137"/>
      <c r="G9" s="102"/>
      <c r="H9" s="137"/>
      <c r="I9" s="102"/>
      <c r="J9" s="105" t="s">
        <v>140</v>
      </c>
      <c r="K9" s="137"/>
      <c r="L9" s="137" t="s">
        <v>46</v>
      </c>
      <c r="M9" s="137" t="s">
        <v>161</v>
      </c>
      <c r="N9" s="137" t="s">
        <v>11</v>
      </c>
      <c r="O9" s="115" t="s">
        <v>322</v>
      </c>
      <c r="P9" s="115" t="s">
        <v>425</v>
      </c>
      <c r="Q9" s="115" t="s">
        <v>521</v>
      </c>
      <c r="R9" s="154"/>
      <c r="S9" s="168" t="s">
        <v>62</v>
      </c>
      <c r="U9" s="757">
        <f>25-22</f>
        <v>3</v>
      </c>
    </row>
    <row r="10" spans="1:21" s="1" customFormat="1" ht="18" customHeight="1" hidden="1">
      <c r="A10" s="103"/>
      <c r="B10" s="96" t="s">
        <v>2</v>
      </c>
      <c r="C10" s="96" t="s">
        <v>59</v>
      </c>
      <c r="D10" s="96"/>
      <c r="E10" s="104"/>
      <c r="F10" s="137"/>
      <c r="G10" s="102" t="s">
        <v>31</v>
      </c>
      <c r="H10" s="137" t="s">
        <v>11</v>
      </c>
      <c r="I10" s="102" t="s">
        <v>1</v>
      </c>
      <c r="J10" s="105" t="s">
        <v>34</v>
      </c>
      <c r="K10" s="137" t="s">
        <v>18</v>
      </c>
      <c r="L10" s="137" t="s">
        <v>21</v>
      </c>
      <c r="M10" s="137" t="s">
        <v>174</v>
      </c>
      <c r="N10" s="137" t="s">
        <v>189</v>
      </c>
      <c r="O10" s="115" t="s">
        <v>323</v>
      </c>
      <c r="P10" s="115" t="s">
        <v>424</v>
      </c>
      <c r="Q10" s="115" t="s">
        <v>522</v>
      </c>
      <c r="R10" s="154"/>
      <c r="S10" s="168" t="s">
        <v>62</v>
      </c>
      <c r="U10" s="757">
        <f>33-32</f>
        <v>1</v>
      </c>
    </row>
    <row r="11" spans="1:21" s="1" customFormat="1" ht="18" customHeight="1">
      <c r="A11" s="103" t="s">
        <v>432</v>
      </c>
      <c r="B11" s="96" t="s">
        <v>12</v>
      </c>
      <c r="C11" s="96" t="s">
        <v>60</v>
      </c>
      <c r="D11" s="96"/>
      <c r="E11" s="104"/>
      <c r="F11" s="137"/>
      <c r="G11" s="102" t="s">
        <v>31</v>
      </c>
      <c r="H11" s="137" t="s">
        <v>13</v>
      </c>
      <c r="I11" s="102" t="s">
        <v>1</v>
      </c>
      <c r="J11" s="105" t="s">
        <v>35</v>
      </c>
      <c r="K11" s="137"/>
      <c r="L11" s="137" t="s">
        <v>22</v>
      </c>
      <c r="M11" s="137" t="s">
        <v>163</v>
      </c>
      <c r="N11" s="137" t="s">
        <v>190</v>
      </c>
      <c r="O11" s="115" t="s">
        <v>344</v>
      </c>
      <c r="P11" s="115" t="s">
        <v>426</v>
      </c>
      <c r="Q11" s="115" t="s">
        <v>523</v>
      </c>
      <c r="R11" s="154"/>
      <c r="S11" s="168" t="s">
        <v>62</v>
      </c>
      <c r="U11" s="757">
        <f>63-59</f>
        <v>4</v>
      </c>
    </row>
    <row r="12" spans="1:21" s="1" customFormat="1" ht="18" customHeight="1">
      <c r="A12" s="152"/>
      <c r="B12" s="96" t="s">
        <v>45</v>
      </c>
      <c r="C12" s="96" t="s">
        <v>60</v>
      </c>
      <c r="D12" s="103"/>
      <c r="E12" s="104"/>
      <c r="F12" s="137"/>
      <c r="G12" s="102"/>
      <c r="H12" s="137"/>
      <c r="I12" s="102"/>
      <c r="J12" s="105" t="s">
        <v>32</v>
      </c>
      <c r="K12" s="137"/>
      <c r="L12" s="137" t="s">
        <v>47</v>
      </c>
      <c r="M12" s="137" t="s">
        <v>164</v>
      </c>
      <c r="N12" s="137" t="s">
        <v>191</v>
      </c>
      <c r="O12" s="115" t="s">
        <v>324</v>
      </c>
      <c r="P12" s="115" t="s">
        <v>427</v>
      </c>
      <c r="Q12" s="115" t="s">
        <v>571</v>
      </c>
      <c r="R12" s="154"/>
      <c r="S12" s="327" t="s">
        <v>175</v>
      </c>
      <c r="U12" s="757">
        <v>0</v>
      </c>
    </row>
    <row r="13" spans="1:21" s="1" customFormat="1" ht="18" customHeight="1" hidden="1">
      <c r="A13" s="152"/>
      <c r="B13" s="96" t="s">
        <v>14</v>
      </c>
      <c r="C13" s="96" t="s">
        <v>7</v>
      </c>
      <c r="D13" s="96"/>
      <c r="E13" s="104"/>
      <c r="F13" s="137"/>
      <c r="G13" s="102" t="s">
        <v>31</v>
      </c>
      <c r="H13" s="137" t="s">
        <v>15</v>
      </c>
      <c r="I13" s="102" t="s">
        <v>1</v>
      </c>
      <c r="J13" s="105" t="s">
        <v>36</v>
      </c>
      <c r="K13" s="137"/>
      <c r="L13" s="137" t="s">
        <v>32</v>
      </c>
      <c r="M13" s="137" t="s">
        <v>32</v>
      </c>
      <c r="N13" s="137" t="s">
        <v>32</v>
      </c>
      <c r="O13" s="115" t="s">
        <v>32</v>
      </c>
      <c r="P13" s="115" t="s">
        <v>32</v>
      </c>
      <c r="Q13" s="684" t="s">
        <v>32</v>
      </c>
      <c r="R13" s="154"/>
      <c r="S13" s="685" t="s">
        <v>32</v>
      </c>
      <c r="U13" s="757"/>
    </row>
    <row r="14" spans="1:21" s="1" customFormat="1" ht="18" customHeight="1">
      <c r="A14" s="483"/>
      <c r="B14" s="126" t="s">
        <v>57</v>
      </c>
      <c r="C14" s="126" t="s">
        <v>60</v>
      </c>
      <c r="D14" s="126"/>
      <c r="E14" s="157"/>
      <c r="F14" s="459"/>
      <c r="G14" s="484"/>
      <c r="H14" s="459" t="s">
        <v>251</v>
      </c>
      <c r="I14" s="484"/>
      <c r="J14" s="485" t="s">
        <v>250</v>
      </c>
      <c r="K14" s="459"/>
      <c r="L14" s="459" t="s">
        <v>328</v>
      </c>
      <c r="M14" s="459" t="s">
        <v>327</v>
      </c>
      <c r="N14" s="459" t="s">
        <v>326</v>
      </c>
      <c r="O14" s="459" t="s">
        <v>325</v>
      </c>
      <c r="P14" s="459" t="s">
        <v>428</v>
      </c>
      <c r="Q14" s="459" t="s">
        <v>572</v>
      </c>
      <c r="R14" s="328"/>
      <c r="S14" s="460" t="s">
        <v>63</v>
      </c>
      <c r="U14" s="757">
        <f>43-50</f>
        <v>-7</v>
      </c>
    </row>
    <row r="15" spans="1:20" s="2" customFormat="1" ht="18" customHeight="1" hidden="1">
      <c r="A15" s="155"/>
      <c r="B15" s="340" t="s">
        <v>4</v>
      </c>
      <c r="C15" s="340" t="s">
        <v>56</v>
      </c>
      <c r="D15" s="479"/>
      <c r="E15" s="482"/>
      <c r="F15" s="102"/>
      <c r="G15" s="102" t="s">
        <v>31</v>
      </c>
      <c r="H15" s="102" t="s">
        <v>38</v>
      </c>
      <c r="I15" s="102" t="s">
        <v>1</v>
      </c>
      <c r="J15" s="102" t="s">
        <v>5</v>
      </c>
      <c r="K15" s="102"/>
      <c r="L15" s="102" t="s">
        <v>48</v>
      </c>
      <c r="M15" s="102" t="s">
        <v>166</v>
      </c>
      <c r="N15" s="102" t="s">
        <v>32</v>
      </c>
      <c r="O15" s="116" t="s">
        <v>32</v>
      </c>
      <c r="P15" s="116" t="s">
        <v>32</v>
      </c>
      <c r="Q15" s="116" t="s">
        <v>32</v>
      </c>
      <c r="R15" s="170"/>
      <c r="S15" s="168"/>
      <c r="T15" s="12"/>
    </row>
    <row r="16" spans="1:19" s="1" customFormat="1" ht="18" customHeight="1" hidden="1">
      <c r="A16" s="103"/>
      <c r="B16" s="96" t="s">
        <v>52</v>
      </c>
      <c r="C16" s="96" t="s">
        <v>51</v>
      </c>
      <c r="D16" s="103"/>
      <c r="E16" s="104"/>
      <c r="F16" s="105" t="s">
        <v>32</v>
      </c>
      <c r="G16" s="102"/>
      <c r="H16" s="137" t="s">
        <v>32</v>
      </c>
      <c r="I16" s="102"/>
      <c r="J16" s="105" t="s">
        <v>32</v>
      </c>
      <c r="K16" s="137"/>
      <c r="L16" s="137" t="s">
        <v>53</v>
      </c>
      <c r="M16" s="137" t="s">
        <v>32</v>
      </c>
      <c r="N16" s="137" t="s">
        <v>32</v>
      </c>
      <c r="O16" s="115" t="s">
        <v>345</v>
      </c>
      <c r="P16" s="654" t="s">
        <v>492</v>
      </c>
      <c r="Q16" s="654" t="s">
        <v>573</v>
      </c>
      <c r="R16" s="154"/>
      <c r="S16" s="167" t="s">
        <v>63</v>
      </c>
    </row>
    <row r="17" spans="1:19" s="1" customFormat="1" ht="18" customHeight="1" hidden="1">
      <c r="A17" s="103"/>
      <c r="B17" s="96" t="s">
        <v>54</v>
      </c>
      <c r="C17" s="96" t="s">
        <v>56</v>
      </c>
      <c r="D17" s="103"/>
      <c r="E17" s="104"/>
      <c r="F17" s="105" t="s">
        <v>32</v>
      </c>
      <c r="G17" s="102"/>
      <c r="H17" s="137" t="s">
        <v>32</v>
      </c>
      <c r="I17" s="102"/>
      <c r="J17" s="105" t="s">
        <v>32</v>
      </c>
      <c r="K17" s="137"/>
      <c r="L17" s="137" t="s">
        <v>55</v>
      </c>
      <c r="M17" s="137" t="s">
        <v>168</v>
      </c>
      <c r="N17" s="137" t="s">
        <v>192</v>
      </c>
      <c r="O17" s="115" t="s">
        <v>346</v>
      </c>
      <c r="P17" s="654" t="s">
        <v>487</v>
      </c>
      <c r="Q17" s="654" t="s">
        <v>574</v>
      </c>
      <c r="R17" s="154"/>
      <c r="S17" s="167" t="s">
        <v>63</v>
      </c>
    </row>
    <row r="18" spans="1:20" s="1" customFormat="1" ht="18" customHeight="1">
      <c r="A18" s="155" t="s">
        <v>9</v>
      </c>
      <c r="B18" s="96" t="s">
        <v>291</v>
      </c>
      <c r="C18" s="96" t="s">
        <v>51</v>
      </c>
      <c r="D18" s="103"/>
      <c r="E18" s="104"/>
      <c r="F18" s="105" t="s">
        <v>32</v>
      </c>
      <c r="G18" s="137"/>
      <c r="H18" s="137" t="s">
        <v>32</v>
      </c>
      <c r="I18" s="137"/>
      <c r="J18" s="137" t="s">
        <v>32</v>
      </c>
      <c r="K18" s="137"/>
      <c r="L18" s="137" t="s">
        <v>32</v>
      </c>
      <c r="M18" s="105" t="s">
        <v>171</v>
      </c>
      <c r="N18" s="105" t="s">
        <v>194</v>
      </c>
      <c r="O18" s="117" t="s">
        <v>348</v>
      </c>
      <c r="P18" s="655" t="s">
        <v>488</v>
      </c>
      <c r="Q18" s="655" t="s">
        <v>575</v>
      </c>
      <c r="R18" s="154"/>
      <c r="S18" s="167" t="s">
        <v>63</v>
      </c>
      <c r="T18" s="1">
        <f>48-19</f>
        <v>29</v>
      </c>
    </row>
    <row r="19" spans="1:19" s="1" customFormat="1" ht="18" customHeight="1" hidden="1">
      <c r="A19" s="103"/>
      <c r="B19" s="96" t="s">
        <v>2</v>
      </c>
      <c r="C19" s="96" t="s">
        <v>56</v>
      </c>
      <c r="D19" s="103"/>
      <c r="E19" s="104"/>
      <c r="F19" s="137" t="s">
        <v>42</v>
      </c>
      <c r="G19" s="102" t="s">
        <v>31</v>
      </c>
      <c r="H19" s="137" t="s">
        <v>39</v>
      </c>
      <c r="I19" s="137" t="s">
        <v>1</v>
      </c>
      <c r="J19" s="137" t="s">
        <v>3</v>
      </c>
      <c r="K19" s="137"/>
      <c r="L19" s="137" t="s">
        <v>49</v>
      </c>
      <c r="M19" s="137" t="s">
        <v>167</v>
      </c>
      <c r="N19" s="137" t="s">
        <v>193</v>
      </c>
      <c r="O19" s="115" t="s">
        <v>347</v>
      </c>
      <c r="P19" s="654" t="s">
        <v>489</v>
      </c>
      <c r="Q19" s="654" t="s">
        <v>578</v>
      </c>
      <c r="R19" s="154"/>
      <c r="S19" s="168" t="s">
        <v>62</v>
      </c>
    </row>
    <row r="20" spans="1:20" s="1" customFormat="1" ht="18" customHeight="1">
      <c r="A20" s="103" t="s">
        <v>296</v>
      </c>
      <c r="B20" s="96" t="s">
        <v>169</v>
      </c>
      <c r="C20" s="96" t="s">
        <v>51</v>
      </c>
      <c r="D20" s="103"/>
      <c r="E20" s="104"/>
      <c r="F20" s="105" t="s">
        <v>32</v>
      </c>
      <c r="G20" s="137"/>
      <c r="H20" s="137" t="s">
        <v>32</v>
      </c>
      <c r="I20" s="137"/>
      <c r="J20" s="137" t="s">
        <v>32</v>
      </c>
      <c r="K20" s="137"/>
      <c r="L20" s="137" t="s">
        <v>32</v>
      </c>
      <c r="M20" s="137" t="s">
        <v>170</v>
      </c>
      <c r="N20" s="137" t="s">
        <v>195</v>
      </c>
      <c r="O20" s="117" t="s">
        <v>350</v>
      </c>
      <c r="P20" s="655" t="s">
        <v>490</v>
      </c>
      <c r="Q20" s="655" t="s">
        <v>576</v>
      </c>
      <c r="R20" s="154"/>
      <c r="S20" s="168" t="s">
        <v>62</v>
      </c>
      <c r="T20" s="1">
        <f>36-41</f>
        <v>-5</v>
      </c>
    </row>
    <row r="21" spans="1:20" s="1" customFormat="1" ht="18" customHeight="1">
      <c r="A21" s="103"/>
      <c r="B21" s="96" t="s">
        <v>57</v>
      </c>
      <c r="C21" s="96" t="s">
        <v>51</v>
      </c>
      <c r="D21" s="96"/>
      <c r="E21" s="104"/>
      <c r="F21" s="105" t="s">
        <v>32</v>
      </c>
      <c r="G21" s="102"/>
      <c r="H21" s="137" t="s">
        <v>32</v>
      </c>
      <c r="I21" s="102"/>
      <c r="J21" s="105" t="s">
        <v>32</v>
      </c>
      <c r="K21" s="137"/>
      <c r="L21" s="137" t="s">
        <v>58</v>
      </c>
      <c r="M21" s="105" t="s">
        <v>172</v>
      </c>
      <c r="N21" s="105" t="s">
        <v>196</v>
      </c>
      <c r="O21" s="117" t="s">
        <v>349</v>
      </c>
      <c r="P21" s="655" t="s">
        <v>491</v>
      </c>
      <c r="Q21" s="655" t="s">
        <v>577</v>
      </c>
      <c r="R21" s="154"/>
      <c r="S21" s="167" t="s">
        <v>63</v>
      </c>
      <c r="T21" s="1">
        <f>28-25</f>
        <v>3</v>
      </c>
    </row>
    <row r="22" spans="1:19" s="1" customFormat="1" ht="18" customHeight="1">
      <c r="A22" s="103"/>
      <c r="B22" s="106" t="s">
        <v>177</v>
      </c>
      <c r="C22" s="96"/>
      <c r="D22" s="103"/>
      <c r="E22" s="137"/>
      <c r="F22" s="137"/>
      <c r="G22" s="102"/>
      <c r="H22" s="137"/>
      <c r="I22" s="137"/>
      <c r="J22" s="137"/>
      <c r="K22" s="137"/>
      <c r="L22" s="137"/>
      <c r="M22" s="137"/>
      <c r="N22" s="137"/>
      <c r="O22" s="115"/>
      <c r="P22" s="115"/>
      <c r="Q22" s="115"/>
      <c r="R22" s="154"/>
      <c r="S22" s="168"/>
    </row>
    <row r="23" spans="1:19" s="1" customFormat="1" ht="18" customHeight="1">
      <c r="A23" s="103"/>
      <c r="B23" s="96" t="s">
        <v>6</v>
      </c>
      <c r="C23" s="96" t="s">
        <v>7</v>
      </c>
      <c r="D23" s="103"/>
      <c r="E23" s="107"/>
      <c r="F23" s="105" t="s">
        <v>43</v>
      </c>
      <c r="G23" s="102" t="s">
        <v>31</v>
      </c>
      <c r="H23" s="137" t="s">
        <v>40</v>
      </c>
      <c r="I23" s="102" t="s">
        <v>1</v>
      </c>
      <c r="J23" s="105" t="s">
        <v>33</v>
      </c>
      <c r="K23" s="137"/>
      <c r="L23" s="137" t="s">
        <v>32</v>
      </c>
      <c r="M23" s="137" t="s">
        <v>32</v>
      </c>
      <c r="N23" s="137" t="s">
        <v>32</v>
      </c>
      <c r="O23" s="115" t="s">
        <v>32</v>
      </c>
      <c r="P23" s="115"/>
      <c r="Q23" s="115"/>
      <c r="R23" s="154"/>
      <c r="S23" s="169"/>
    </row>
    <row r="24" spans="1:19" s="1" customFormat="1" ht="18" customHeight="1">
      <c r="A24" s="156"/>
      <c r="B24" s="126" t="s">
        <v>6</v>
      </c>
      <c r="C24" s="126" t="s">
        <v>51</v>
      </c>
      <c r="D24" s="156"/>
      <c r="E24" s="157"/>
      <c r="F24" s="158" t="s">
        <v>32</v>
      </c>
      <c r="G24" s="130"/>
      <c r="H24" s="129" t="s">
        <v>32</v>
      </c>
      <c r="I24" s="130"/>
      <c r="J24" s="158" t="s">
        <v>32</v>
      </c>
      <c r="K24" s="129"/>
      <c r="L24" s="129" t="s">
        <v>50</v>
      </c>
      <c r="M24" s="129" t="s">
        <v>32</v>
      </c>
      <c r="N24" s="129" t="s">
        <v>32</v>
      </c>
      <c r="O24" s="459" t="s">
        <v>32</v>
      </c>
      <c r="P24" s="459" t="s">
        <v>32</v>
      </c>
      <c r="Q24" s="459" t="s">
        <v>32</v>
      </c>
      <c r="R24" s="328"/>
      <c r="S24" s="802"/>
    </row>
    <row r="25" spans="1:19" s="1" customFormat="1" ht="18" customHeight="1" hidden="1">
      <c r="A25" s="153" t="s">
        <v>262</v>
      </c>
      <c r="B25" s="96" t="s">
        <v>17</v>
      </c>
      <c r="C25" s="96"/>
      <c r="D25" s="96"/>
      <c r="E25" s="104"/>
      <c r="F25" s="115" t="s">
        <v>32</v>
      </c>
      <c r="G25" s="116"/>
      <c r="H25" s="115" t="s">
        <v>32</v>
      </c>
      <c r="I25" s="116"/>
      <c r="J25" s="117" t="s">
        <v>32</v>
      </c>
      <c r="K25" s="115"/>
      <c r="L25" s="115" t="s">
        <v>32</v>
      </c>
      <c r="M25" s="115" t="s">
        <v>32</v>
      </c>
      <c r="N25" s="115" t="s">
        <v>264</v>
      </c>
      <c r="O25" s="115" t="s">
        <v>370</v>
      </c>
      <c r="P25" s="654" t="s">
        <v>494</v>
      </c>
      <c r="Q25" s="654"/>
      <c r="R25" s="154"/>
      <c r="S25" s="167" t="s">
        <v>63</v>
      </c>
    </row>
    <row r="26" spans="1:19" s="1" customFormat="1" ht="18" customHeight="1" hidden="1">
      <c r="A26" s="153" t="s">
        <v>261</v>
      </c>
      <c r="B26" s="96" t="s">
        <v>20</v>
      </c>
      <c r="C26" s="96"/>
      <c r="D26" s="96"/>
      <c r="E26" s="104"/>
      <c r="F26" s="115" t="s">
        <v>32</v>
      </c>
      <c r="G26" s="116"/>
      <c r="H26" s="115" t="s">
        <v>32</v>
      </c>
      <c r="I26" s="116"/>
      <c r="J26" s="117" t="s">
        <v>32</v>
      </c>
      <c r="K26" s="115"/>
      <c r="L26" s="115" t="s">
        <v>32</v>
      </c>
      <c r="M26" s="115" t="s">
        <v>32</v>
      </c>
      <c r="N26" s="117" t="s">
        <v>263</v>
      </c>
      <c r="O26" s="117" t="s">
        <v>371</v>
      </c>
      <c r="P26" s="655" t="s">
        <v>493</v>
      </c>
      <c r="Q26" s="655"/>
      <c r="R26" s="154"/>
      <c r="S26" s="167" t="s">
        <v>63</v>
      </c>
    </row>
    <row r="27" spans="1:19" s="1" customFormat="1" ht="18" customHeight="1" hidden="1">
      <c r="A27" s="103" t="s">
        <v>297</v>
      </c>
      <c r="B27" s="96" t="s">
        <v>292</v>
      </c>
      <c r="C27" s="96" t="s">
        <v>7</v>
      </c>
      <c r="D27" s="103"/>
      <c r="E27" s="104"/>
      <c r="F27" s="137" t="s">
        <v>144</v>
      </c>
      <c r="G27" s="137"/>
      <c r="H27" s="137"/>
      <c r="I27" s="137"/>
      <c r="J27" s="137"/>
      <c r="K27" s="137"/>
      <c r="L27" s="118" t="s">
        <v>145</v>
      </c>
      <c r="M27" s="119" t="s">
        <v>184</v>
      </c>
      <c r="N27" s="120" t="s">
        <v>265</v>
      </c>
      <c r="O27" s="120" t="s">
        <v>372</v>
      </c>
      <c r="P27" s="656" t="s">
        <v>495</v>
      </c>
      <c r="Q27" s="656"/>
      <c r="R27" s="154"/>
      <c r="S27" s="167" t="s">
        <v>63</v>
      </c>
    </row>
    <row r="28" spans="1:19" s="1" customFormat="1" ht="18" customHeight="1" hidden="1">
      <c r="A28" s="155"/>
      <c r="B28" s="96" t="s">
        <v>293</v>
      </c>
      <c r="C28" s="96" t="s">
        <v>7</v>
      </c>
      <c r="D28" s="103"/>
      <c r="E28" s="104"/>
      <c r="F28" s="137"/>
      <c r="G28" s="137"/>
      <c r="H28" s="137"/>
      <c r="I28" s="137"/>
      <c r="J28" s="137"/>
      <c r="K28" s="137"/>
      <c r="L28" s="118" t="s">
        <v>180</v>
      </c>
      <c r="M28" s="119" t="s">
        <v>185</v>
      </c>
      <c r="N28" s="121" t="s">
        <v>266</v>
      </c>
      <c r="O28" s="121" t="s">
        <v>373</v>
      </c>
      <c r="P28" s="657" t="s">
        <v>496</v>
      </c>
      <c r="Q28" s="657"/>
      <c r="R28" s="154"/>
      <c r="S28" s="167" t="s">
        <v>63</v>
      </c>
    </row>
    <row r="29" spans="1:19" s="1" customFormat="1" ht="18" customHeight="1" hidden="1">
      <c r="A29" s="103"/>
      <c r="B29" s="96" t="s">
        <v>2</v>
      </c>
      <c r="C29" s="96" t="s">
        <v>7</v>
      </c>
      <c r="D29" s="103"/>
      <c r="E29" s="104"/>
      <c r="F29" s="137" t="s">
        <v>137</v>
      </c>
      <c r="G29" s="102" t="s">
        <v>31</v>
      </c>
      <c r="H29" s="137" t="s">
        <v>139</v>
      </c>
      <c r="I29" s="137" t="s">
        <v>1</v>
      </c>
      <c r="J29" s="137" t="s">
        <v>23</v>
      </c>
      <c r="K29" s="137"/>
      <c r="L29" s="118" t="s">
        <v>49</v>
      </c>
      <c r="M29" s="119" t="s">
        <v>23</v>
      </c>
      <c r="N29" s="121" t="s">
        <v>267</v>
      </c>
      <c r="O29" s="121" t="s">
        <v>267</v>
      </c>
      <c r="P29" s="657" t="s">
        <v>267</v>
      </c>
      <c r="Q29" s="657"/>
      <c r="R29" s="154"/>
      <c r="S29" s="327" t="s">
        <v>175</v>
      </c>
    </row>
    <row r="30" spans="1:19" s="1" customFormat="1" ht="18" customHeight="1" hidden="1">
      <c r="A30" s="103"/>
      <c r="B30" s="96" t="s">
        <v>24</v>
      </c>
      <c r="C30" s="96" t="s">
        <v>147</v>
      </c>
      <c r="D30" s="103"/>
      <c r="E30" s="104"/>
      <c r="F30" s="137" t="s">
        <v>32</v>
      </c>
      <c r="G30" s="102" t="s">
        <v>31</v>
      </c>
      <c r="H30" s="137"/>
      <c r="I30" s="137" t="s">
        <v>1</v>
      </c>
      <c r="J30" s="137" t="s">
        <v>25</v>
      </c>
      <c r="K30" s="137"/>
      <c r="L30" s="118" t="s">
        <v>146</v>
      </c>
      <c r="M30" s="118" t="s">
        <v>179</v>
      </c>
      <c r="N30" s="121" t="s">
        <v>268</v>
      </c>
      <c r="O30" s="121" t="s">
        <v>374</v>
      </c>
      <c r="P30" s="657" t="s">
        <v>497</v>
      </c>
      <c r="Q30" s="657"/>
      <c r="R30" s="154"/>
      <c r="S30" s="167" t="s">
        <v>63</v>
      </c>
    </row>
    <row r="31" spans="1:19" s="1" customFormat="1" ht="18" customHeight="1" hidden="1">
      <c r="A31" s="103"/>
      <c r="B31" s="96" t="s">
        <v>294</v>
      </c>
      <c r="C31" s="96" t="s">
        <v>7</v>
      </c>
      <c r="D31" s="103"/>
      <c r="E31" s="104"/>
      <c r="F31" s="137" t="s">
        <v>138</v>
      </c>
      <c r="G31" s="102" t="s">
        <v>31</v>
      </c>
      <c r="H31" s="137"/>
      <c r="I31" s="137" t="s">
        <v>1</v>
      </c>
      <c r="J31" s="137" t="s">
        <v>26</v>
      </c>
      <c r="K31" s="137"/>
      <c r="L31" s="118" t="s">
        <v>148</v>
      </c>
      <c r="M31" s="118" t="s">
        <v>32</v>
      </c>
      <c r="N31" s="121" t="s">
        <v>32</v>
      </c>
      <c r="O31" s="121" t="s">
        <v>32</v>
      </c>
      <c r="P31" s="121" t="s">
        <v>32</v>
      </c>
      <c r="Q31" s="121"/>
      <c r="R31" s="326"/>
      <c r="S31" s="167"/>
    </row>
    <row r="32" spans="1:19" s="1" customFormat="1" ht="18" customHeight="1" hidden="1">
      <c r="A32" s="103"/>
      <c r="B32" s="96" t="s">
        <v>45</v>
      </c>
      <c r="C32" s="96" t="s">
        <v>147</v>
      </c>
      <c r="D32" s="103"/>
      <c r="E32" s="104"/>
      <c r="F32" s="137" t="s">
        <v>32</v>
      </c>
      <c r="G32" s="102"/>
      <c r="H32" s="137" t="s">
        <v>32</v>
      </c>
      <c r="I32" s="137"/>
      <c r="J32" s="105" t="s">
        <v>32</v>
      </c>
      <c r="K32" s="137"/>
      <c r="L32" s="118" t="s">
        <v>150</v>
      </c>
      <c r="M32" s="118" t="s">
        <v>182</v>
      </c>
      <c r="N32" s="121" t="s">
        <v>269</v>
      </c>
      <c r="O32" s="121" t="s">
        <v>375</v>
      </c>
      <c r="P32" s="657" t="s">
        <v>269</v>
      </c>
      <c r="Q32" s="657"/>
      <c r="R32" s="154"/>
      <c r="S32" s="167" t="s">
        <v>63</v>
      </c>
    </row>
    <row r="33" spans="1:19" s="1" customFormat="1" ht="18" customHeight="1" hidden="1">
      <c r="A33" s="103"/>
      <c r="B33" s="96" t="s">
        <v>149</v>
      </c>
      <c r="C33" s="96" t="s">
        <v>147</v>
      </c>
      <c r="D33" s="103"/>
      <c r="E33" s="104"/>
      <c r="F33" s="137" t="s">
        <v>32</v>
      </c>
      <c r="G33" s="102"/>
      <c r="H33" s="137" t="s">
        <v>32</v>
      </c>
      <c r="I33" s="137"/>
      <c r="J33" s="105" t="s">
        <v>32</v>
      </c>
      <c r="K33" s="137"/>
      <c r="L33" s="105" t="s">
        <v>151</v>
      </c>
      <c r="M33" s="105" t="s">
        <v>183</v>
      </c>
      <c r="N33" s="121" t="s">
        <v>183</v>
      </c>
      <c r="O33" s="121" t="s">
        <v>376</v>
      </c>
      <c r="P33" s="657" t="s">
        <v>498</v>
      </c>
      <c r="Q33" s="657"/>
      <c r="R33" s="154"/>
      <c r="S33" s="168" t="s">
        <v>62</v>
      </c>
    </row>
    <row r="34" spans="1:19" s="1" customFormat="1" ht="18" customHeight="1" hidden="1">
      <c r="A34" s="156"/>
      <c r="B34" s="126" t="s">
        <v>57</v>
      </c>
      <c r="C34" s="126" t="s">
        <v>147</v>
      </c>
      <c r="D34" s="156"/>
      <c r="E34" s="157"/>
      <c r="F34" s="129" t="s">
        <v>32</v>
      </c>
      <c r="G34" s="130"/>
      <c r="H34" s="129" t="s">
        <v>32</v>
      </c>
      <c r="I34" s="129"/>
      <c r="J34" s="158" t="s">
        <v>32</v>
      </c>
      <c r="K34" s="129"/>
      <c r="L34" s="158" t="s">
        <v>32</v>
      </c>
      <c r="M34" s="158" t="s">
        <v>32</v>
      </c>
      <c r="N34" s="159" t="s">
        <v>270</v>
      </c>
      <c r="O34" s="159" t="s">
        <v>377</v>
      </c>
      <c r="P34" s="658" t="s">
        <v>499</v>
      </c>
      <c r="Q34" s="658"/>
      <c r="R34" s="328"/>
      <c r="S34" s="167" t="s">
        <v>63</v>
      </c>
    </row>
    <row r="35" spans="1:19" s="1" customFormat="1" ht="18" customHeight="1" hidden="1">
      <c r="A35" s="26" t="s">
        <v>27</v>
      </c>
      <c r="B35" s="33" t="s">
        <v>30</v>
      </c>
      <c r="C35" s="33"/>
      <c r="D35" s="141"/>
      <c r="E35" s="142"/>
      <c r="F35" s="143"/>
      <c r="G35" s="143"/>
      <c r="H35" s="143" t="s">
        <v>28</v>
      </c>
      <c r="I35" s="143"/>
      <c r="J35" s="143" t="s">
        <v>28</v>
      </c>
      <c r="K35" s="143"/>
      <c r="L35" s="143"/>
      <c r="M35" s="143">
        <v>196</v>
      </c>
      <c r="N35" s="144">
        <v>196</v>
      </c>
      <c r="O35" s="360" t="s">
        <v>186</v>
      </c>
      <c r="P35" s="360" t="s">
        <v>186</v>
      </c>
      <c r="Q35" s="360"/>
      <c r="R35" s="154"/>
      <c r="S35" s="676" t="s">
        <v>175</v>
      </c>
    </row>
    <row r="36" spans="1:19" s="1" customFormat="1" ht="18" customHeight="1" hidden="1">
      <c r="A36" s="27" t="s">
        <v>29</v>
      </c>
      <c r="B36" s="7" t="s">
        <v>506</v>
      </c>
      <c r="C36" s="7"/>
      <c r="D36" s="8"/>
      <c r="E36" s="10"/>
      <c r="F36" s="9"/>
      <c r="G36" s="9"/>
      <c r="H36" s="9">
        <v>331</v>
      </c>
      <c r="I36" s="9"/>
      <c r="J36" s="20" t="s">
        <v>85</v>
      </c>
      <c r="K36" s="9"/>
      <c r="L36" s="49"/>
      <c r="M36" s="675" t="s">
        <v>515</v>
      </c>
      <c r="N36" s="675" t="s">
        <v>514</v>
      </c>
      <c r="O36" s="675" t="s">
        <v>512</v>
      </c>
      <c r="P36" s="675" t="s">
        <v>507</v>
      </c>
      <c r="Q36" s="675"/>
      <c r="R36" s="154"/>
      <c r="S36" s="167" t="s">
        <v>63</v>
      </c>
    </row>
    <row r="37" spans="1:19" s="1" customFormat="1" ht="18" customHeight="1" hidden="1">
      <c r="A37" s="27"/>
      <c r="B37" s="7" t="s">
        <v>509</v>
      </c>
      <c r="C37" s="7"/>
      <c r="D37" s="7"/>
      <c r="E37" s="9"/>
      <c r="F37" s="9"/>
      <c r="G37" s="9"/>
      <c r="H37" s="9"/>
      <c r="I37" s="9"/>
      <c r="J37" s="20"/>
      <c r="K37" s="9"/>
      <c r="L37" s="49"/>
      <c r="M37" s="49" t="s">
        <v>32</v>
      </c>
      <c r="N37" s="49" t="s">
        <v>32</v>
      </c>
      <c r="O37" s="675" t="s">
        <v>513</v>
      </c>
      <c r="P37" s="675" t="s">
        <v>510</v>
      </c>
      <c r="Q37" s="675"/>
      <c r="R37" s="154"/>
      <c r="S37" s="167" t="s">
        <v>63</v>
      </c>
    </row>
    <row r="38" spans="1:19" s="1" customFormat="1" ht="18" customHeight="1" hidden="1">
      <c r="A38" s="27"/>
      <c r="B38" s="7" t="s">
        <v>508</v>
      </c>
      <c r="C38" s="7"/>
      <c r="D38" s="7"/>
      <c r="E38" s="9"/>
      <c r="F38" s="9"/>
      <c r="G38" s="9"/>
      <c r="H38" s="9"/>
      <c r="I38" s="9"/>
      <c r="J38" s="20"/>
      <c r="K38" s="9"/>
      <c r="L38" s="49"/>
      <c r="M38" s="49" t="s">
        <v>186</v>
      </c>
      <c r="N38" s="675" t="s">
        <v>186</v>
      </c>
      <c r="O38" s="675" t="s">
        <v>511</v>
      </c>
      <c r="P38" s="675" t="s">
        <v>511</v>
      </c>
      <c r="Q38" s="675"/>
      <c r="R38" s="154"/>
      <c r="S38" s="327" t="s">
        <v>175</v>
      </c>
    </row>
    <row r="39" spans="1:19" s="1" customFormat="1" ht="18" customHeight="1" hidden="1">
      <c r="A39" s="27"/>
      <c r="B39" s="7"/>
      <c r="C39" s="7"/>
      <c r="D39" s="7"/>
      <c r="E39" s="9"/>
      <c r="F39" s="9"/>
      <c r="G39" s="9"/>
      <c r="H39" s="9"/>
      <c r="I39" s="9"/>
      <c r="J39" s="20"/>
      <c r="K39" s="9"/>
      <c r="L39" s="9"/>
      <c r="M39" s="9"/>
      <c r="N39" s="49"/>
      <c r="O39" s="49"/>
      <c r="P39" s="49"/>
      <c r="Q39" s="49"/>
      <c r="R39" s="154"/>
      <c r="S39" s="168"/>
    </row>
    <row r="40" spans="1:19" s="1" customFormat="1" ht="18" customHeight="1" hidden="1">
      <c r="A40" s="678" t="s">
        <v>91</v>
      </c>
      <c r="B40" s="679"/>
      <c r="C40" s="679"/>
      <c r="D40" s="679"/>
      <c r="E40" s="680"/>
      <c r="F40" s="681" t="s">
        <v>92</v>
      </c>
      <c r="G40" s="681"/>
      <c r="H40" s="681"/>
      <c r="I40" s="681"/>
      <c r="J40" s="681"/>
      <c r="K40" s="681"/>
      <c r="L40" s="1492" t="s">
        <v>92</v>
      </c>
      <c r="M40" s="1492"/>
      <c r="N40" s="681" t="str">
        <f>'[1]Top 500 2016'!$A$447</f>
        <v>401-500</v>
      </c>
      <c r="O40" s="681" t="str">
        <f>'[1]Top 500 2016'!$A$447</f>
        <v>401-500</v>
      </c>
      <c r="P40" s="681" t="s">
        <v>516</v>
      </c>
      <c r="Q40" s="681"/>
      <c r="R40" s="17"/>
      <c r="S40" s="682" t="s">
        <v>175</v>
      </c>
    </row>
    <row r="41" spans="1:19" s="1" customFormat="1" ht="38.25" customHeight="1" hidden="1">
      <c r="A41" s="33" t="s">
        <v>61</v>
      </c>
      <c r="B41" s="33"/>
      <c r="C41" s="33"/>
      <c r="D41" s="33"/>
      <c r="E41" s="143"/>
      <c r="F41" s="674" t="s">
        <v>64</v>
      </c>
      <c r="G41" s="674"/>
      <c r="H41" s="674" t="s">
        <v>65</v>
      </c>
      <c r="I41" s="674"/>
      <c r="J41" s="674" t="s">
        <v>66</v>
      </c>
      <c r="K41" s="674"/>
      <c r="L41" s="677">
        <v>41791</v>
      </c>
      <c r="M41" s="677"/>
      <c r="N41" s="677"/>
      <c r="O41" s="677"/>
      <c r="P41" s="677"/>
      <c r="Q41" s="677"/>
      <c r="S41" s="38"/>
    </row>
    <row r="42" spans="5:19" s="1" customFormat="1" ht="9" customHeight="1">
      <c r="E42" s="4"/>
      <c r="F42" s="4"/>
      <c r="G42" s="4"/>
      <c r="H42" s="4"/>
      <c r="I42" s="4"/>
      <c r="J42" s="4"/>
      <c r="K42" s="4"/>
      <c r="L42" s="4"/>
      <c r="M42" s="4"/>
      <c r="N42" s="4"/>
      <c r="O42" s="4"/>
      <c r="P42" s="4"/>
      <c r="Q42" s="4"/>
      <c r="S42" s="13"/>
    </row>
    <row r="43" spans="5:19" s="1" customFormat="1" ht="9" customHeight="1" hidden="1">
      <c r="E43" s="4"/>
      <c r="F43" s="4"/>
      <c r="G43" s="4"/>
      <c r="H43" s="4"/>
      <c r="I43" s="4"/>
      <c r="J43" s="4"/>
      <c r="K43" s="4"/>
      <c r="L43" s="4"/>
      <c r="M43" s="4"/>
      <c r="N43" s="4"/>
      <c r="O43" s="4"/>
      <c r="P43" s="4"/>
      <c r="Q43" s="4"/>
      <c r="S43" s="13"/>
    </row>
    <row r="44" spans="1:1">
      <c r="A44" s="35" t="s">
        <v>178</v>
      </c>
    </row>
    <row r="45" spans="1:1">
      <c r="A45" s="35" t="s">
        <v>176</v>
      </c>
    </row>
    <row r="46" spans="1:1">
      <c r="A46" s="39" t="s">
        <v>181</v>
      </c>
    </row>
  </sheetData>
  <mergeCells count="2">
    <mergeCell ref="F27:J27"/>
    <mergeCell ref="L40:M40"/>
  </mergeCells>
  <pageMargins left="0.70866141732283472" right="0.70866141732283472" top="0.55118110236220474" bottom="0.55118110236220474" header="0.31496062992125984" footer="0.31496062992125984"/>
  <pageSetup paperSize="9" scale="72" orientation="landscape"/>
  <headerFooter scaleWithDoc="1" alignWithMargins="1" differentFirst="0" differentOddEven="0">
    <oddHeader>&amp;CSt George's Planning Office</oddHeader>
    <oddFooter>&amp;C&amp;Z&amp;F</oddFooter>
  </headerFooter>
  <legacyDrawing r:id="rId2"/>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U46"/>
  <sheetViews>
    <sheetView topLeftCell="A2" showGridLines="0" view="normal" workbookViewId="0">
      <selection pane="topLeft" activeCell="M4" sqref="M4"/>
    </sheetView>
  </sheetViews>
  <sheetFormatPr defaultRowHeight="15.6"/>
  <cols>
    <col min="1" max="1" width="32.125" customWidth="1"/>
    <col min="2" max="2" width="31.625" customWidth="1"/>
    <col min="3" max="3" width="41.00390625" customWidth="1"/>
    <col min="4" max="4" width="9.50390625" hidden="1" customWidth="1"/>
    <col min="5" max="5" width="0" hidden="1" customWidth="1"/>
    <col min="6" max="6" width="10.625" hidden="1" customWidth="1"/>
    <col min="7" max="7" width="0" hidden="1" customWidth="1"/>
    <col min="8" max="8" width="10.625" hidden="1" customWidth="1"/>
    <col min="9" max="9" width="0" hidden="1" customWidth="1"/>
    <col min="10" max="10" width="10.625" hidden="1" customWidth="1"/>
    <col min="11" max="11" width="0" hidden="1" customWidth="1"/>
    <col min="12" max="17" width="10.625" customWidth="1"/>
    <col min="18" max="18" width="1.49609375" customWidth="1"/>
    <col min="19" max="19" width="5.125" style="14" customWidth="1"/>
    <col min="21" max="22" width="11.50390625" bestFit="1" customWidth="1"/>
  </cols>
  <sheetData>
    <row r="1" spans="1:20" s="1" customFormat="1" ht="31.5" customHeight="1" hidden="1">
      <c r="A1" s="145" t="s">
        <v>271</v>
      </c>
      <c r="B1" s="441"/>
      <c r="C1" s="441"/>
      <c r="D1" s="441"/>
      <c r="E1" s="441"/>
      <c r="F1" s="441"/>
      <c r="G1" s="441"/>
      <c r="H1" s="441"/>
      <c r="I1" s="441"/>
      <c r="J1" s="441"/>
      <c r="K1" s="441"/>
      <c r="L1" s="441"/>
      <c r="M1" s="441"/>
      <c r="N1" s="441"/>
      <c r="O1" s="441"/>
      <c r="P1" s="441"/>
      <c r="Q1" s="441"/>
      <c r="R1" s="146"/>
      <c r="S1" s="147"/>
      <c r="T1" s="34"/>
    </row>
    <row r="2" spans="1:20" s="1" customFormat="1" ht="31.5" customHeight="1">
      <c r="A2" s="148" t="s">
        <v>271</v>
      </c>
      <c r="B2" s="96"/>
      <c r="C2" s="96"/>
      <c r="D2" s="96"/>
      <c r="E2" s="96"/>
      <c r="F2" s="96"/>
      <c r="G2" s="96"/>
      <c r="H2" s="96"/>
      <c r="I2" s="96"/>
      <c r="J2" s="96"/>
      <c r="K2" s="96"/>
      <c r="L2" s="96"/>
      <c r="M2" s="96"/>
      <c r="N2" s="96"/>
      <c r="O2" s="96"/>
      <c r="P2" s="96"/>
      <c r="Q2" s="96"/>
      <c r="S2" s="149"/>
      <c r="T2" s="34"/>
    </row>
    <row r="3" spans="1:19" s="11" customFormat="1" ht="15.75" customHeight="1">
      <c r="A3" s="98" t="s">
        <v>37</v>
      </c>
      <c r="B3" s="97" t="s">
        <v>8</v>
      </c>
      <c r="C3" s="97" t="s">
        <v>162</v>
      </c>
      <c r="D3" s="98" t="s">
        <v>0</v>
      </c>
      <c r="E3" s="99" t="s">
        <v>0</v>
      </c>
      <c r="F3" s="99"/>
      <c r="G3" s="99" t="s">
        <v>0</v>
      </c>
      <c r="H3" s="99"/>
      <c r="I3" s="99" t="s">
        <v>0</v>
      </c>
      <c r="J3" s="99"/>
      <c r="K3" s="99" t="s">
        <v>0</v>
      </c>
      <c r="L3" s="99"/>
      <c r="M3" s="99"/>
      <c r="N3" s="99"/>
      <c r="O3" s="99"/>
      <c r="P3" s="99"/>
      <c r="Q3" s="99"/>
      <c r="S3" s="150"/>
    </row>
    <row r="4" spans="1:19" s="5" customFormat="1" ht="23.25" customHeight="1" thickBot="1">
      <c r="A4" s="101"/>
      <c r="B4" s="100"/>
      <c r="C4" s="100"/>
      <c r="D4" s="101"/>
      <c r="E4" s="101"/>
      <c r="F4" s="100">
        <v>2011</v>
      </c>
      <c r="G4" s="100"/>
      <c r="H4" s="100">
        <v>2012</v>
      </c>
      <c r="I4" s="100"/>
      <c r="J4" s="100">
        <v>2013</v>
      </c>
      <c r="K4" s="100"/>
      <c r="L4" s="100">
        <v>2014</v>
      </c>
      <c r="M4" s="100">
        <v>2015</v>
      </c>
      <c r="N4" s="100">
        <v>2016</v>
      </c>
      <c r="O4" s="100">
        <v>2017</v>
      </c>
      <c r="P4" s="100">
        <v>2018</v>
      </c>
      <c r="Q4" s="100">
        <v>2019</v>
      </c>
      <c r="R4" s="683"/>
      <c r="S4" s="150"/>
    </row>
    <row r="5" spans="1:21" s="1" customFormat="1" ht="18" customHeight="1">
      <c r="A5" s="151" t="s">
        <v>41</v>
      </c>
      <c r="B5" s="108" t="s">
        <v>17</v>
      </c>
      <c r="C5" s="108" t="s">
        <v>59</v>
      </c>
      <c r="D5" s="108"/>
      <c r="E5" s="109"/>
      <c r="F5" s="110" t="s">
        <v>32</v>
      </c>
      <c r="G5" s="111"/>
      <c r="H5" s="110" t="s">
        <v>32</v>
      </c>
      <c r="I5" s="110"/>
      <c r="J5" s="110" t="s">
        <v>32</v>
      </c>
      <c r="K5" s="110" t="s">
        <v>18</v>
      </c>
      <c r="L5" s="110" t="s">
        <v>16</v>
      </c>
      <c r="M5" s="110" t="s">
        <v>160</v>
      </c>
      <c r="N5" s="117" t="s">
        <v>319</v>
      </c>
      <c r="O5" s="115" t="s">
        <v>318</v>
      </c>
      <c r="P5" s="115" t="s">
        <v>420</v>
      </c>
      <c r="Q5" s="115" t="s">
        <v>517</v>
      </c>
      <c r="R5" s="154"/>
      <c r="S5" s="168" t="s">
        <v>62</v>
      </c>
      <c r="T5" s="154"/>
      <c r="U5" s="757">
        <f>53-52</f>
        <v>1</v>
      </c>
    </row>
    <row r="6" spans="1:21" s="1" customFormat="1" ht="18" customHeight="1">
      <c r="A6" s="103" t="s">
        <v>432</v>
      </c>
      <c r="B6" s="96" t="s">
        <v>20</v>
      </c>
      <c r="C6" s="96" t="s">
        <v>59</v>
      </c>
      <c r="D6" s="96"/>
      <c r="E6" s="104"/>
      <c r="F6" s="137" t="s">
        <v>32</v>
      </c>
      <c r="G6" s="102"/>
      <c r="H6" s="137" t="s">
        <v>32</v>
      </c>
      <c r="I6" s="137"/>
      <c r="J6" s="137" t="s">
        <v>32</v>
      </c>
      <c r="K6" s="137" t="s">
        <v>18</v>
      </c>
      <c r="L6" s="105" t="s">
        <v>19</v>
      </c>
      <c r="M6" s="105"/>
      <c r="N6" s="105" t="s">
        <v>187</v>
      </c>
      <c r="O6" s="117" t="s">
        <v>263</v>
      </c>
      <c r="P6" s="117" t="s">
        <v>421</v>
      </c>
      <c r="Q6" s="117" t="s">
        <v>518</v>
      </c>
      <c r="R6" s="154"/>
      <c r="S6" s="168" t="s">
        <v>62</v>
      </c>
      <c r="U6" s="757">
        <f>11-8</f>
        <v>3</v>
      </c>
    </row>
    <row r="7" spans="1:21" s="1" customFormat="1" ht="18" customHeight="1">
      <c r="A7" s="103"/>
      <c r="B7" s="96" t="s">
        <v>300</v>
      </c>
      <c r="C7" s="96" t="s">
        <v>59</v>
      </c>
      <c r="D7" s="96"/>
      <c r="E7" s="104"/>
      <c r="F7" s="137"/>
      <c r="G7" s="102"/>
      <c r="H7" s="137"/>
      <c r="I7" s="137"/>
      <c r="J7" s="137"/>
      <c r="K7" s="137"/>
      <c r="L7" s="105"/>
      <c r="M7" s="105"/>
      <c r="N7" s="117" t="s">
        <v>321</v>
      </c>
      <c r="O7" s="117" t="s">
        <v>320</v>
      </c>
      <c r="P7" s="117" t="s">
        <v>422</v>
      </c>
      <c r="Q7" s="117" t="s">
        <v>519</v>
      </c>
      <c r="R7" s="154"/>
      <c r="S7" s="167" t="s">
        <v>63</v>
      </c>
      <c r="U7" s="757">
        <f>13-15</f>
        <v>-2</v>
      </c>
    </row>
    <row r="8" spans="1:21" s="1" customFormat="1" ht="18" customHeight="1">
      <c r="A8" s="103"/>
      <c r="B8" s="96" t="s">
        <v>173</v>
      </c>
      <c r="C8" s="96" t="s">
        <v>59</v>
      </c>
      <c r="D8" s="96"/>
      <c r="E8" s="104"/>
      <c r="F8" s="137" t="s">
        <v>32</v>
      </c>
      <c r="G8" s="102"/>
      <c r="H8" s="137" t="s">
        <v>32</v>
      </c>
      <c r="I8" s="137"/>
      <c r="J8" s="137" t="s">
        <v>32</v>
      </c>
      <c r="K8" s="137"/>
      <c r="L8" s="105" t="s">
        <v>32</v>
      </c>
      <c r="M8" s="105" t="s">
        <v>165</v>
      </c>
      <c r="N8" s="105" t="s">
        <v>188</v>
      </c>
      <c r="O8" s="117" t="s">
        <v>343</v>
      </c>
      <c r="P8" s="117" t="s">
        <v>423</v>
      </c>
      <c r="Q8" s="117" t="s">
        <v>520</v>
      </c>
      <c r="R8" s="154"/>
      <c r="S8" s="167" t="s">
        <v>63</v>
      </c>
      <c r="U8" s="757">
        <f>33-39</f>
        <v>-6</v>
      </c>
    </row>
    <row r="9" spans="1:21" s="1" customFormat="1" ht="18" customHeight="1">
      <c r="A9" s="152"/>
      <c r="B9" s="96" t="s">
        <v>44</v>
      </c>
      <c r="C9" s="96" t="s">
        <v>60</v>
      </c>
      <c r="D9" s="96"/>
      <c r="E9" s="104"/>
      <c r="F9" s="137"/>
      <c r="G9" s="102"/>
      <c r="H9" s="137"/>
      <c r="I9" s="102"/>
      <c r="J9" s="105" t="s">
        <v>140</v>
      </c>
      <c r="K9" s="137"/>
      <c r="L9" s="137" t="s">
        <v>46</v>
      </c>
      <c r="M9" s="137" t="s">
        <v>161</v>
      </c>
      <c r="N9" s="137" t="s">
        <v>11</v>
      </c>
      <c r="O9" s="115" t="s">
        <v>322</v>
      </c>
      <c r="P9" s="115" t="s">
        <v>425</v>
      </c>
      <c r="Q9" s="115" t="s">
        <v>521</v>
      </c>
      <c r="R9" s="154"/>
      <c r="S9" s="168" t="s">
        <v>62</v>
      </c>
      <c r="U9" s="757">
        <f>25-22</f>
        <v>3</v>
      </c>
    </row>
    <row r="10" spans="1:21" s="1" customFormat="1" ht="18" customHeight="1">
      <c r="A10" s="103"/>
      <c r="B10" s="96" t="s">
        <v>2</v>
      </c>
      <c r="C10" s="96" t="s">
        <v>59</v>
      </c>
      <c r="D10" s="96"/>
      <c r="E10" s="104"/>
      <c r="F10" s="137"/>
      <c r="G10" s="102" t="s">
        <v>31</v>
      </c>
      <c r="H10" s="137" t="s">
        <v>11</v>
      </c>
      <c r="I10" s="102" t="s">
        <v>1</v>
      </c>
      <c r="J10" s="105" t="s">
        <v>34</v>
      </c>
      <c r="K10" s="137" t="s">
        <v>18</v>
      </c>
      <c r="L10" s="137" t="s">
        <v>21</v>
      </c>
      <c r="M10" s="137" t="s">
        <v>174</v>
      </c>
      <c r="N10" s="137" t="s">
        <v>189</v>
      </c>
      <c r="O10" s="115" t="s">
        <v>323</v>
      </c>
      <c r="P10" s="115" t="s">
        <v>424</v>
      </c>
      <c r="Q10" s="115" t="s">
        <v>522</v>
      </c>
      <c r="R10" s="154"/>
      <c r="S10" s="168" t="s">
        <v>62</v>
      </c>
      <c r="U10" s="757">
        <f>33-32</f>
        <v>1</v>
      </c>
    </row>
    <row r="11" spans="1:21" s="1" customFormat="1" ht="18" customHeight="1">
      <c r="A11" s="103"/>
      <c r="B11" s="96" t="s">
        <v>12</v>
      </c>
      <c r="C11" s="96" t="s">
        <v>60</v>
      </c>
      <c r="D11" s="96"/>
      <c r="E11" s="104"/>
      <c r="F11" s="137"/>
      <c r="G11" s="102" t="s">
        <v>31</v>
      </c>
      <c r="H11" s="137" t="s">
        <v>13</v>
      </c>
      <c r="I11" s="102" t="s">
        <v>1</v>
      </c>
      <c r="J11" s="105" t="s">
        <v>35</v>
      </c>
      <c r="K11" s="137"/>
      <c r="L11" s="137" t="s">
        <v>22</v>
      </c>
      <c r="M11" s="137" t="s">
        <v>163</v>
      </c>
      <c r="N11" s="137" t="s">
        <v>190</v>
      </c>
      <c r="O11" s="115" t="s">
        <v>344</v>
      </c>
      <c r="P11" s="115" t="s">
        <v>426</v>
      </c>
      <c r="Q11" s="115" t="s">
        <v>523</v>
      </c>
      <c r="R11" s="154"/>
      <c r="S11" s="168" t="s">
        <v>62</v>
      </c>
      <c r="U11" s="757">
        <f>63-59</f>
        <v>4</v>
      </c>
    </row>
    <row r="12" spans="1:21" s="1" customFormat="1" ht="18" customHeight="1">
      <c r="A12" s="152"/>
      <c r="B12" s="96" t="s">
        <v>45</v>
      </c>
      <c r="C12" s="96" t="s">
        <v>60</v>
      </c>
      <c r="D12" s="103"/>
      <c r="E12" s="104"/>
      <c r="F12" s="137"/>
      <c r="G12" s="102"/>
      <c r="H12" s="137"/>
      <c r="I12" s="102"/>
      <c r="J12" s="105" t="s">
        <v>32</v>
      </c>
      <c r="K12" s="137"/>
      <c r="L12" s="137" t="s">
        <v>47</v>
      </c>
      <c r="M12" s="137" t="s">
        <v>164</v>
      </c>
      <c r="N12" s="137" t="s">
        <v>191</v>
      </c>
      <c r="O12" s="115" t="s">
        <v>324</v>
      </c>
      <c r="P12" s="115" t="s">
        <v>427</v>
      </c>
      <c r="Q12" s="115" t="s">
        <v>571</v>
      </c>
      <c r="R12" s="154"/>
      <c r="S12" s="327" t="s">
        <v>175</v>
      </c>
      <c r="U12" s="757">
        <v>0</v>
      </c>
    </row>
    <row r="13" spans="1:21" s="1" customFormat="1" ht="18" customHeight="1" hidden="1">
      <c r="A13" s="152"/>
      <c r="B13" s="96" t="s">
        <v>14</v>
      </c>
      <c r="C13" s="96" t="s">
        <v>7</v>
      </c>
      <c r="D13" s="96"/>
      <c r="E13" s="104"/>
      <c r="F13" s="137"/>
      <c r="G13" s="102" t="s">
        <v>31</v>
      </c>
      <c r="H13" s="137" t="s">
        <v>15</v>
      </c>
      <c r="I13" s="102" t="s">
        <v>1</v>
      </c>
      <c r="J13" s="105" t="s">
        <v>36</v>
      </c>
      <c r="K13" s="137"/>
      <c r="L13" s="137" t="s">
        <v>32</v>
      </c>
      <c r="M13" s="137" t="s">
        <v>32</v>
      </c>
      <c r="N13" s="137" t="s">
        <v>32</v>
      </c>
      <c r="O13" s="115" t="s">
        <v>32</v>
      </c>
      <c r="P13" s="115" t="s">
        <v>32</v>
      </c>
      <c r="Q13" s="684" t="s">
        <v>32</v>
      </c>
      <c r="R13" s="154"/>
      <c r="S13" s="685" t="s">
        <v>32</v>
      </c>
      <c r="U13" s="757"/>
    </row>
    <row r="14" spans="1:21" s="1" customFormat="1" ht="18" customHeight="1">
      <c r="A14" s="483"/>
      <c r="B14" s="126" t="s">
        <v>57</v>
      </c>
      <c r="C14" s="126" t="s">
        <v>60</v>
      </c>
      <c r="D14" s="126"/>
      <c r="E14" s="157"/>
      <c r="F14" s="459"/>
      <c r="G14" s="484"/>
      <c r="H14" s="459" t="s">
        <v>251</v>
      </c>
      <c r="I14" s="484"/>
      <c r="J14" s="485" t="s">
        <v>250</v>
      </c>
      <c r="K14" s="459"/>
      <c r="L14" s="459" t="s">
        <v>328</v>
      </c>
      <c r="M14" s="459" t="s">
        <v>327</v>
      </c>
      <c r="N14" s="459" t="s">
        <v>326</v>
      </c>
      <c r="O14" s="459" t="s">
        <v>325</v>
      </c>
      <c r="P14" s="459" t="s">
        <v>428</v>
      </c>
      <c r="Q14" s="459" t="s">
        <v>572</v>
      </c>
      <c r="R14" s="328"/>
      <c r="S14" s="460" t="s">
        <v>63</v>
      </c>
      <c r="U14" s="757">
        <f>43-50</f>
        <v>-7</v>
      </c>
    </row>
    <row r="15" spans="1:20" s="2" customFormat="1" ht="18" customHeight="1">
      <c r="A15" s="155" t="s">
        <v>9</v>
      </c>
      <c r="B15" s="340" t="s">
        <v>4</v>
      </c>
      <c r="C15" s="340" t="s">
        <v>56</v>
      </c>
      <c r="D15" s="479"/>
      <c r="E15" s="482"/>
      <c r="F15" s="102"/>
      <c r="G15" s="102" t="s">
        <v>31</v>
      </c>
      <c r="H15" s="102" t="s">
        <v>38</v>
      </c>
      <c r="I15" s="102" t="s">
        <v>1</v>
      </c>
      <c r="J15" s="102" t="s">
        <v>5</v>
      </c>
      <c r="K15" s="102"/>
      <c r="L15" s="102" t="s">
        <v>48</v>
      </c>
      <c r="M15" s="102" t="s">
        <v>166</v>
      </c>
      <c r="N15" s="102" t="s">
        <v>32</v>
      </c>
      <c r="O15" s="116" t="s">
        <v>32</v>
      </c>
      <c r="P15" s="116" t="s">
        <v>32</v>
      </c>
      <c r="Q15" s="116" t="s">
        <v>32</v>
      </c>
      <c r="R15" s="170"/>
      <c r="S15" s="168"/>
      <c r="T15" s="12"/>
    </row>
    <row r="16" spans="1:19" s="1" customFormat="1" ht="18" customHeight="1">
      <c r="A16" s="103" t="s">
        <v>296</v>
      </c>
      <c r="B16" s="96" t="s">
        <v>52</v>
      </c>
      <c r="C16" s="96" t="s">
        <v>51</v>
      </c>
      <c r="D16" s="103"/>
      <c r="E16" s="104"/>
      <c r="F16" s="105" t="s">
        <v>32</v>
      </c>
      <c r="G16" s="102"/>
      <c r="H16" s="137" t="s">
        <v>32</v>
      </c>
      <c r="I16" s="102"/>
      <c r="J16" s="105" t="s">
        <v>32</v>
      </c>
      <c r="K16" s="137"/>
      <c r="L16" s="137" t="s">
        <v>53</v>
      </c>
      <c r="M16" s="137" t="s">
        <v>32</v>
      </c>
      <c r="N16" s="137" t="s">
        <v>32</v>
      </c>
      <c r="O16" s="115" t="s">
        <v>345</v>
      </c>
      <c r="P16" s="654" t="s">
        <v>492</v>
      </c>
      <c r="Q16" s="654" t="s">
        <v>573</v>
      </c>
      <c r="R16" s="154"/>
      <c r="S16" s="167" t="s">
        <v>63</v>
      </c>
    </row>
    <row r="17" spans="1:19" s="1" customFormat="1" ht="18" customHeight="1">
      <c r="A17" s="103"/>
      <c r="B17" s="96" t="s">
        <v>54</v>
      </c>
      <c r="C17" s="96" t="s">
        <v>56</v>
      </c>
      <c r="D17" s="103"/>
      <c r="E17" s="104"/>
      <c r="F17" s="105" t="s">
        <v>32</v>
      </c>
      <c r="G17" s="102"/>
      <c r="H17" s="137" t="s">
        <v>32</v>
      </c>
      <c r="I17" s="102"/>
      <c r="J17" s="105" t="s">
        <v>32</v>
      </c>
      <c r="K17" s="137"/>
      <c r="L17" s="137" t="s">
        <v>55</v>
      </c>
      <c r="M17" s="137" t="s">
        <v>168</v>
      </c>
      <c r="N17" s="137" t="s">
        <v>192</v>
      </c>
      <c r="O17" s="115" t="s">
        <v>346</v>
      </c>
      <c r="P17" s="654" t="s">
        <v>487</v>
      </c>
      <c r="Q17" s="654" t="s">
        <v>574</v>
      </c>
      <c r="R17" s="154"/>
      <c r="S17" s="167" t="s">
        <v>63</v>
      </c>
    </row>
    <row r="18" spans="1:20" s="1" customFormat="1" ht="18" customHeight="1">
      <c r="A18" s="103"/>
      <c r="B18" s="96" t="s">
        <v>291</v>
      </c>
      <c r="C18" s="96" t="s">
        <v>51</v>
      </c>
      <c r="D18" s="103"/>
      <c r="E18" s="104"/>
      <c r="F18" s="105" t="s">
        <v>32</v>
      </c>
      <c r="G18" s="137"/>
      <c r="H18" s="137" t="s">
        <v>32</v>
      </c>
      <c r="I18" s="137"/>
      <c r="J18" s="137" t="s">
        <v>32</v>
      </c>
      <c r="K18" s="137"/>
      <c r="L18" s="137" t="s">
        <v>32</v>
      </c>
      <c r="M18" s="105" t="s">
        <v>171</v>
      </c>
      <c r="N18" s="105" t="s">
        <v>194</v>
      </c>
      <c r="O18" s="117" t="s">
        <v>348</v>
      </c>
      <c r="P18" s="655" t="s">
        <v>488</v>
      </c>
      <c r="Q18" s="655" t="s">
        <v>575</v>
      </c>
      <c r="R18" s="154"/>
      <c r="S18" s="167" t="s">
        <v>63</v>
      </c>
      <c r="T18" s="1">
        <f>48-19</f>
        <v>29</v>
      </c>
    </row>
    <row r="19" spans="1:19" s="1" customFormat="1" ht="18" customHeight="1">
      <c r="A19" s="103"/>
      <c r="B19" s="96" t="s">
        <v>2</v>
      </c>
      <c r="C19" s="96" t="s">
        <v>56</v>
      </c>
      <c r="D19" s="103"/>
      <c r="E19" s="104"/>
      <c r="F19" s="137" t="s">
        <v>42</v>
      </c>
      <c r="G19" s="102" t="s">
        <v>31</v>
      </c>
      <c r="H19" s="137" t="s">
        <v>39</v>
      </c>
      <c r="I19" s="137" t="s">
        <v>1</v>
      </c>
      <c r="J19" s="137" t="s">
        <v>3</v>
      </c>
      <c r="K19" s="137"/>
      <c r="L19" s="137" t="s">
        <v>49</v>
      </c>
      <c r="M19" s="137" t="s">
        <v>167</v>
      </c>
      <c r="N19" s="137" t="s">
        <v>193</v>
      </c>
      <c r="O19" s="115" t="s">
        <v>347</v>
      </c>
      <c r="P19" s="654" t="s">
        <v>489</v>
      </c>
      <c r="Q19" s="654" t="s">
        <v>578</v>
      </c>
      <c r="R19" s="154"/>
      <c r="S19" s="168" t="s">
        <v>62</v>
      </c>
    </row>
    <row r="20" spans="1:20" s="1" customFormat="1" ht="18" customHeight="1">
      <c r="A20" s="103"/>
      <c r="B20" s="96" t="s">
        <v>169</v>
      </c>
      <c r="C20" s="96" t="s">
        <v>51</v>
      </c>
      <c r="D20" s="103"/>
      <c r="E20" s="104"/>
      <c r="F20" s="105" t="s">
        <v>32</v>
      </c>
      <c r="G20" s="137"/>
      <c r="H20" s="137" t="s">
        <v>32</v>
      </c>
      <c r="I20" s="137"/>
      <c r="J20" s="137" t="s">
        <v>32</v>
      </c>
      <c r="K20" s="137"/>
      <c r="L20" s="137" t="s">
        <v>32</v>
      </c>
      <c r="M20" s="137" t="s">
        <v>170</v>
      </c>
      <c r="N20" s="137" t="s">
        <v>195</v>
      </c>
      <c r="O20" s="117" t="s">
        <v>350</v>
      </c>
      <c r="P20" s="655" t="s">
        <v>490</v>
      </c>
      <c r="Q20" s="655" t="s">
        <v>576</v>
      </c>
      <c r="R20" s="154"/>
      <c r="S20" s="168" t="s">
        <v>62</v>
      </c>
      <c r="T20" s="1">
        <f>36-41</f>
        <v>-5</v>
      </c>
    </row>
    <row r="21" spans="1:20" s="1" customFormat="1" ht="18" customHeight="1">
      <c r="A21" s="103"/>
      <c r="B21" s="96" t="s">
        <v>57</v>
      </c>
      <c r="C21" s="96" t="s">
        <v>51</v>
      </c>
      <c r="D21" s="96"/>
      <c r="E21" s="104"/>
      <c r="F21" s="105" t="s">
        <v>32</v>
      </c>
      <c r="G21" s="102"/>
      <c r="H21" s="137" t="s">
        <v>32</v>
      </c>
      <c r="I21" s="102"/>
      <c r="J21" s="105" t="s">
        <v>32</v>
      </c>
      <c r="K21" s="137"/>
      <c r="L21" s="137" t="s">
        <v>58</v>
      </c>
      <c r="M21" s="105" t="s">
        <v>172</v>
      </c>
      <c r="N21" s="105" t="s">
        <v>196</v>
      </c>
      <c r="O21" s="117" t="s">
        <v>349</v>
      </c>
      <c r="P21" s="655" t="s">
        <v>491</v>
      </c>
      <c r="Q21" s="655" t="s">
        <v>577</v>
      </c>
      <c r="R21" s="154"/>
      <c r="S21" s="167" t="s">
        <v>63</v>
      </c>
      <c r="T21" s="1">
        <f>28-25</f>
        <v>3</v>
      </c>
    </row>
    <row r="22" spans="1:19" s="1" customFormat="1" ht="18" customHeight="1">
      <c r="A22" s="103"/>
      <c r="B22" s="106" t="s">
        <v>177</v>
      </c>
      <c r="C22" s="96"/>
      <c r="D22" s="103"/>
      <c r="E22" s="137"/>
      <c r="F22" s="137"/>
      <c r="G22" s="102"/>
      <c r="H22" s="137"/>
      <c r="I22" s="137"/>
      <c r="J22" s="137"/>
      <c r="K22" s="137"/>
      <c r="L22" s="137"/>
      <c r="M22" s="137"/>
      <c r="N22" s="137"/>
      <c r="O22" s="115"/>
      <c r="P22" s="115"/>
      <c r="Q22" s="115"/>
      <c r="R22" s="154"/>
      <c r="S22" s="168"/>
    </row>
    <row r="23" spans="1:19" s="1" customFormat="1" ht="18" customHeight="1">
      <c r="A23" s="103"/>
      <c r="B23" s="96" t="s">
        <v>6</v>
      </c>
      <c r="C23" s="96" t="s">
        <v>7</v>
      </c>
      <c r="D23" s="103"/>
      <c r="E23" s="107"/>
      <c r="F23" s="105" t="s">
        <v>43</v>
      </c>
      <c r="G23" s="102" t="s">
        <v>31</v>
      </c>
      <c r="H23" s="137" t="s">
        <v>40</v>
      </c>
      <c r="I23" s="102" t="s">
        <v>1</v>
      </c>
      <c r="J23" s="105" t="s">
        <v>33</v>
      </c>
      <c r="K23" s="137"/>
      <c r="L23" s="137" t="s">
        <v>32</v>
      </c>
      <c r="M23" s="137" t="s">
        <v>32</v>
      </c>
      <c r="N23" s="137" t="s">
        <v>32</v>
      </c>
      <c r="O23" s="115" t="s">
        <v>32</v>
      </c>
      <c r="P23" s="115"/>
      <c r="Q23" s="115"/>
      <c r="R23" s="154"/>
      <c r="S23" s="169"/>
    </row>
    <row r="24" spans="1:19" s="1" customFormat="1" ht="18" customHeight="1">
      <c r="A24" s="138"/>
      <c r="B24" s="112" t="s">
        <v>6</v>
      </c>
      <c r="C24" s="112" t="s">
        <v>51</v>
      </c>
      <c r="D24" s="138"/>
      <c r="E24" s="113"/>
      <c r="F24" s="139" t="s">
        <v>32</v>
      </c>
      <c r="G24" s="140"/>
      <c r="H24" s="107" t="s">
        <v>32</v>
      </c>
      <c r="I24" s="140"/>
      <c r="J24" s="139" t="s">
        <v>32</v>
      </c>
      <c r="K24" s="107"/>
      <c r="L24" s="107" t="s">
        <v>50</v>
      </c>
      <c r="M24" s="107" t="s">
        <v>32</v>
      </c>
      <c r="N24" s="107" t="s">
        <v>32</v>
      </c>
      <c r="O24" s="114" t="s">
        <v>32</v>
      </c>
      <c r="P24" s="114" t="s">
        <v>32</v>
      </c>
      <c r="Q24" s="114" t="s">
        <v>32</v>
      </c>
      <c r="R24" s="154"/>
      <c r="S24" s="169"/>
    </row>
    <row r="25" spans="1:19" s="1" customFormat="1" ht="18" customHeight="1">
      <c r="A25" s="153" t="s">
        <v>262</v>
      </c>
      <c r="B25" s="96" t="s">
        <v>17</v>
      </c>
      <c r="C25" s="96"/>
      <c r="D25" s="96"/>
      <c r="E25" s="104"/>
      <c r="F25" s="115" t="s">
        <v>32</v>
      </c>
      <c r="G25" s="116"/>
      <c r="H25" s="115" t="s">
        <v>32</v>
      </c>
      <c r="I25" s="116"/>
      <c r="J25" s="117" t="s">
        <v>32</v>
      </c>
      <c r="K25" s="115"/>
      <c r="L25" s="115" t="s">
        <v>32</v>
      </c>
      <c r="M25" s="115" t="s">
        <v>32</v>
      </c>
      <c r="N25" s="115" t="s">
        <v>264</v>
      </c>
      <c r="O25" s="115" t="s">
        <v>370</v>
      </c>
      <c r="P25" s="654" t="s">
        <v>494</v>
      </c>
      <c r="Q25" s="654" t="s">
        <v>625</v>
      </c>
      <c r="R25" s="154"/>
      <c r="S25" s="167" t="s">
        <v>63</v>
      </c>
    </row>
    <row r="26" spans="1:19" s="1" customFormat="1" ht="18" customHeight="1">
      <c r="A26" s="153" t="s">
        <v>261</v>
      </c>
      <c r="B26" s="96" t="s">
        <v>20</v>
      </c>
      <c r="C26" s="96"/>
      <c r="D26" s="96"/>
      <c r="E26" s="104"/>
      <c r="F26" s="115" t="s">
        <v>32</v>
      </c>
      <c r="G26" s="116"/>
      <c r="H26" s="115" t="s">
        <v>32</v>
      </c>
      <c r="I26" s="116"/>
      <c r="J26" s="117" t="s">
        <v>32</v>
      </c>
      <c r="K26" s="115"/>
      <c r="L26" s="115" t="s">
        <v>32</v>
      </c>
      <c r="M26" s="115" t="s">
        <v>32</v>
      </c>
      <c r="N26" s="117" t="s">
        <v>263</v>
      </c>
      <c r="O26" s="117" t="s">
        <v>371</v>
      </c>
      <c r="P26" s="655" t="s">
        <v>493</v>
      </c>
      <c r="Q26" s="655" t="s">
        <v>626</v>
      </c>
      <c r="R26" s="154"/>
      <c r="S26" s="167" t="s">
        <v>63</v>
      </c>
    </row>
    <row r="27" spans="1:19" s="1" customFormat="1" ht="18" customHeight="1">
      <c r="A27" s="103" t="s">
        <v>297</v>
      </c>
      <c r="B27" s="96" t="s">
        <v>292</v>
      </c>
      <c r="C27" s="96" t="s">
        <v>7</v>
      </c>
      <c r="D27" s="103"/>
      <c r="E27" s="104"/>
      <c r="F27" s="137" t="s">
        <v>144</v>
      </c>
      <c r="G27" s="137"/>
      <c r="H27" s="137"/>
      <c r="I27" s="137"/>
      <c r="J27" s="137"/>
      <c r="K27" s="137"/>
      <c r="L27" s="118" t="s">
        <v>145</v>
      </c>
      <c r="M27" s="119" t="s">
        <v>184</v>
      </c>
      <c r="N27" s="120" t="s">
        <v>265</v>
      </c>
      <c r="O27" s="120" t="s">
        <v>372</v>
      </c>
      <c r="P27" s="656" t="s">
        <v>495</v>
      </c>
      <c r="Q27" s="656" t="s">
        <v>627</v>
      </c>
      <c r="R27" s="154"/>
      <c r="S27" s="168" t="s">
        <v>62</v>
      </c>
    </row>
    <row r="28" spans="1:19" s="1" customFormat="1" ht="18" customHeight="1">
      <c r="A28" s="155"/>
      <c r="B28" s="96" t="s">
        <v>293</v>
      </c>
      <c r="C28" s="96" t="s">
        <v>7</v>
      </c>
      <c r="D28" s="103"/>
      <c r="E28" s="104"/>
      <c r="F28" s="137"/>
      <c r="G28" s="137"/>
      <c r="H28" s="137"/>
      <c r="I28" s="137"/>
      <c r="J28" s="137"/>
      <c r="K28" s="137"/>
      <c r="L28" s="118" t="s">
        <v>180</v>
      </c>
      <c r="M28" s="119" t="s">
        <v>185</v>
      </c>
      <c r="N28" s="121" t="s">
        <v>266</v>
      </c>
      <c r="O28" s="121" t="s">
        <v>373</v>
      </c>
      <c r="P28" s="657" t="s">
        <v>496</v>
      </c>
      <c r="Q28" s="657" t="s">
        <v>628</v>
      </c>
      <c r="R28" s="154"/>
      <c r="S28" s="168" t="s">
        <v>62</v>
      </c>
    </row>
    <row r="29" spans="1:19" s="1" customFormat="1" ht="18" customHeight="1">
      <c r="A29" s="103"/>
      <c r="B29" s="96" t="s">
        <v>2</v>
      </c>
      <c r="C29" s="96" t="s">
        <v>7</v>
      </c>
      <c r="D29" s="103"/>
      <c r="E29" s="104"/>
      <c r="F29" s="137" t="s">
        <v>137</v>
      </c>
      <c r="G29" s="102" t="s">
        <v>31</v>
      </c>
      <c r="H29" s="137" t="s">
        <v>139</v>
      </c>
      <c r="I29" s="137" t="s">
        <v>1</v>
      </c>
      <c r="J29" s="137" t="s">
        <v>23</v>
      </c>
      <c r="K29" s="137"/>
      <c r="L29" s="118" t="s">
        <v>49</v>
      </c>
      <c r="M29" s="119" t="s">
        <v>23</v>
      </c>
      <c r="N29" s="121" t="s">
        <v>267</v>
      </c>
      <c r="O29" s="121" t="s">
        <v>267</v>
      </c>
      <c r="P29" s="657" t="s">
        <v>267</v>
      </c>
      <c r="Q29" s="657" t="s">
        <v>267</v>
      </c>
      <c r="R29" s="154"/>
      <c r="S29" s="327" t="s">
        <v>175</v>
      </c>
    </row>
    <row r="30" spans="1:19" s="1" customFormat="1" ht="18" customHeight="1">
      <c r="A30" s="103"/>
      <c r="B30" s="96" t="s">
        <v>24</v>
      </c>
      <c r="C30" s="96" t="s">
        <v>147</v>
      </c>
      <c r="D30" s="103"/>
      <c r="E30" s="104"/>
      <c r="F30" s="137" t="s">
        <v>32</v>
      </c>
      <c r="G30" s="102" t="s">
        <v>31</v>
      </c>
      <c r="H30" s="137"/>
      <c r="I30" s="137" t="s">
        <v>1</v>
      </c>
      <c r="J30" s="137" t="s">
        <v>25</v>
      </c>
      <c r="K30" s="137"/>
      <c r="L30" s="118" t="s">
        <v>146</v>
      </c>
      <c r="M30" s="118" t="s">
        <v>179</v>
      </c>
      <c r="N30" s="121" t="s">
        <v>268</v>
      </c>
      <c r="O30" s="121" t="s">
        <v>374</v>
      </c>
      <c r="P30" s="657" t="s">
        <v>497</v>
      </c>
      <c r="Q30" s="657" t="s">
        <v>629</v>
      </c>
      <c r="R30" s="154"/>
      <c r="S30" s="168" t="s">
        <v>62</v>
      </c>
    </row>
    <row r="31" spans="1:19" s="1" customFormat="1" ht="18" customHeight="1">
      <c r="A31" s="103"/>
      <c r="B31" s="96" t="s">
        <v>294</v>
      </c>
      <c r="C31" s="96" t="s">
        <v>7</v>
      </c>
      <c r="D31" s="103"/>
      <c r="E31" s="104"/>
      <c r="F31" s="137" t="s">
        <v>138</v>
      </c>
      <c r="G31" s="102" t="s">
        <v>31</v>
      </c>
      <c r="H31" s="137"/>
      <c r="I31" s="137" t="s">
        <v>1</v>
      </c>
      <c r="J31" s="137" t="s">
        <v>26</v>
      </c>
      <c r="K31" s="137"/>
      <c r="L31" s="118" t="s">
        <v>148</v>
      </c>
      <c r="M31" s="118" t="s">
        <v>32</v>
      </c>
      <c r="N31" s="121" t="s">
        <v>32</v>
      </c>
      <c r="O31" s="121" t="s">
        <v>32</v>
      </c>
      <c r="P31" s="121" t="s">
        <v>32</v>
      </c>
      <c r="Q31" s="121" t="s">
        <v>32</v>
      </c>
      <c r="R31" s="326"/>
      <c r="S31" s="167"/>
    </row>
    <row r="32" spans="1:19" s="1" customFormat="1" ht="18" customHeight="1">
      <c r="A32" s="103"/>
      <c r="B32" s="96" t="s">
        <v>45</v>
      </c>
      <c r="C32" s="96" t="s">
        <v>147</v>
      </c>
      <c r="D32" s="103"/>
      <c r="E32" s="104"/>
      <c r="F32" s="137" t="s">
        <v>32</v>
      </c>
      <c r="G32" s="102"/>
      <c r="H32" s="137" t="s">
        <v>32</v>
      </c>
      <c r="I32" s="137"/>
      <c r="J32" s="105" t="s">
        <v>32</v>
      </c>
      <c r="K32" s="137"/>
      <c r="L32" s="118" t="s">
        <v>150</v>
      </c>
      <c r="M32" s="118" t="s">
        <v>182</v>
      </c>
      <c r="N32" s="121" t="s">
        <v>269</v>
      </c>
      <c r="O32" s="121" t="s">
        <v>375</v>
      </c>
      <c r="P32" s="657" t="s">
        <v>269</v>
      </c>
      <c r="Q32" s="657" t="s">
        <v>191</v>
      </c>
      <c r="R32" s="154"/>
      <c r="S32" s="168" t="s">
        <v>62</v>
      </c>
    </row>
    <row r="33" spans="1:19" s="1" customFormat="1" ht="18" customHeight="1">
      <c r="A33" s="103"/>
      <c r="B33" s="96" t="s">
        <v>149</v>
      </c>
      <c r="C33" s="96" t="s">
        <v>147</v>
      </c>
      <c r="D33" s="103"/>
      <c r="E33" s="104"/>
      <c r="F33" s="137" t="s">
        <v>32</v>
      </c>
      <c r="G33" s="102"/>
      <c r="H33" s="137" t="s">
        <v>32</v>
      </c>
      <c r="I33" s="137"/>
      <c r="J33" s="105" t="s">
        <v>32</v>
      </c>
      <c r="K33" s="137"/>
      <c r="L33" s="105" t="s">
        <v>151</v>
      </c>
      <c r="M33" s="105" t="s">
        <v>183</v>
      </c>
      <c r="N33" s="121" t="s">
        <v>183</v>
      </c>
      <c r="O33" s="121" t="s">
        <v>376</v>
      </c>
      <c r="P33" s="657" t="s">
        <v>498</v>
      </c>
      <c r="Q33" s="657" t="s">
        <v>376</v>
      </c>
      <c r="R33" s="154"/>
      <c r="S33" s="167" t="s">
        <v>63</v>
      </c>
    </row>
    <row r="34" spans="1:19" s="1" customFormat="1" ht="18" customHeight="1">
      <c r="A34" s="156"/>
      <c r="B34" s="126" t="s">
        <v>57</v>
      </c>
      <c r="C34" s="126" t="s">
        <v>147</v>
      </c>
      <c r="D34" s="156"/>
      <c r="E34" s="157"/>
      <c r="F34" s="129" t="s">
        <v>32</v>
      </c>
      <c r="G34" s="130"/>
      <c r="H34" s="129" t="s">
        <v>32</v>
      </c>
      <c r="I34" s="129"/>
      <c r="J34" s="158" t="s">
        <v>32</v>
      </c>
      <c r="K34" s="129"/>
      <c r="L34" s="158" t="s">
        <v>32</v>
      </c>
      <c r="M34" s="158" t="s">
        <v>32</v>
      </c>
      <c r="N34" s="159" t="s">
        <v>270</v>
      </c>
      <c r="O34" s="159" t="s">
        <v>377</v>
      </c>
      <c r="P34" s="658" t="s">
        <v>499</v>
      </c>
      <c r="Q34" s="658" t="s">
        <v>630</v>
      </c>
      <c r="R34" s="328"/>
      <c r="S34" s="168" t="s">
        <v>62</v>
      </c>
    </row>
    <row r="35" spans="1:19" s="1" customFormat="1" ht="18" customHeight="1">
      <c r="A35" s="26" t="s">
        <v>27</v>
      </c>
      <c r="B35" s="33" t="s">
        <v>30</v>
      </c>
      <c r="C35" s="33"/>
      <c r="D35" s="141"/>
      <c r="E35" s="142"/>
      <c r="F35" s="143"/>
      <c r="G35" s="143"/>
      <c r="H35" s="143" t="s">
        <v>28</v>
      </c>
      <c r="I35" s="143"/>
      <c r="J35" s="143" t="s">
        <v>28</v>
      </c>
      <c r="K35" s="143"/>
      <c r="L35" s="143"/>
      <c r="M35" s="143">
        <v>196</v>
      </c>
      <c r="N35" s="144">
        <v>196</v>
      </c>
      <c r="O35" s="360" t="s">
        <v>186</v>
      </c>
      <c r="P35" s="360" t="s">
        <v>186</v>
      </c>
      <c r="Q35" s="360" t="s">
        <v>624</v>
      </c>
      <c r="R35" s="154"/>
      <c r="S35" s="167" t="s">
        <v>63</v>
      </c>
    </row>
    <row r="36" spans="1:19" s="1" customFormat="1" ht="18" customHeight="1">
      <c r="A36" s="27" t="s">
        <v>29</v>
      </c>
      <c r="B36" s="7" t="s">
        <v>506</v>
      </c>
      <c r="C36" s="7"/>
      <c r="D36" s="8"/>
      <c r="E36" s="10"/>
      <c r="F36" s="9"/>
      <c r="G36" s="9"/>
      <c r="H36" s="9">
        <v>331</v>
      </c>
      <c r="I36" s="9"/>
      <c r="J36" s="20" t="s">
        <v>85</v>
      </c>
      <c r="K36" s="9"/>
      <c r="L36" s="49"/>
      <c r="M36" s="675" t="s">
        <v>515</v>
      </c>
      <c r="N36" s="675" t="s">
        <v>514</v>
      </c>
      <c r="O36" s="675" t="s">
        <v>512</v>
      </c>
      <c r="P36" s="675" t="s">
        <v>507</v>
      </c>
      <c r="Q36" s="675"/>
      <c r="R36" s="154"/>
      <c r="S36" s="167" t="s">
        <v>63</v>
      </c>
    </row>
    <row r="37" spans="1:19" s="1" customFormat="1" ht="18" customHeight="1">
      <c r="A37" s="27"/>
      <c r="B37" s="7" t="s">
        <v>509</v>
      </c>
      <c r="C37" s="7"/>
      <c r="D37" s="7"/>
      <c r="E37" s="9"/>
      <c r="F37" s="9"/>
      <c r="G37" s="9"/>
      <c r="H37" s="9"/>
      <c r="I37" s="9"/>
      <c r="J37" s="20"/>
      <c r="K37" s="9"/>
      <c r="L37" s="49"/>
      <c r="M37" s="49" t="s">
        <v>32</v>
      </c>
      <c r="N37" s="49" t="s">
        <v>32</v>
      </c>
      <c r="O37" s="675" t="s">
        <v>513</v>
      </c>
      <c r="P37" s="675" t="s">
        <v>510</v>
      </c>
      <c r="Q37" s="675"/>
      <c r="R37" s="154"/>
      <c r="S37" s="167" t="s">
        <v>63</v>
      </c>
    </row>
    <row r="38" spans="1:19" s="1" customFormat="1" ht="18" customHeight="1">
      <c r="A38" s="27"/>
      <c r="B38" s="7" t="s">
        <v>508</v>
      </c>
      <c r="C38" s="7"/>
      <c r="D38" s="7"/>
      <c r="E38" s="9"/>
      <c r="F38" s="9"/>
      <c r="G38" s="9"/>
      <c r="H38" s="9"/>
      <c r="I38" s="9"/>
      <c r="J38" s="20"/>
      <c r="K38" s="9"/>
      <c r="L38" s="49"/>
      <c r="M38" s="49" t="s">
        <v>186</v>
      </c>
      <c r="N38" s="675" t="s">
        <v>186</v>
      </c>
      <c r="O38" s="675" t="s">
        <v>511</v>
      </c>
      <c r="P38" s="675" t="s">
        <v>511</v>
      </c>
      <c r="Q38" s="675"/>
      <c r="R38" s="154"/>
      <c r="S38" s="327" t="s">
        <v>175</v>
      </c>
    </row>
    <row r="39" spans="1:19" s="1" customFormat="1" ht="18" customHeight="1">
      <c r="A39" s="27"/>
      <c r="B39" s="7"/>
      <c r="C39" s="7"/>
      <c r="D39" s="7"/>
      <c r="E39" s="9"/>
      <c r="F39" s="9"/>
      <c r="G39" s="9"/>
      <c r="H39" s="9"/>
      <c r="I39" s="9"/>
      <c r="J39" s="20"/>
      <c r="K39" s="9"/>
      <c r="L39" s="9"/>
      <c r="M39" s="9"/>
      <c r="N39" s="49"/>
      <c r="O39" s="49"/>
      <c r="P39" s="49"/>
      <c r="Q39" s="49"/>
      <c r="R39" s="154"/>
      <c r="S39" s="168"/>
    </row>
    <row r="40" spans="1:19" s="1" customFormat="1" ht="18" customHeight="1">
      <c r="A40" s="678" t="s">
        <v>91</v>
      </c>
      <c r="B40" s="679"/>
      <c r="C40" s="679"/>
      <c r="D40" s="679"/>
      <c r="E40" s="680"/>
      <c r="F40" s="681" t="s">
        <v>92</v>
      </c>
      <c r="G40" s="681"/>
      <c r="H40" s="681"/>
      <c r="I40" s="681"/>
      <c r="J40" s="681"/>
      <c r="K40" s="681"/>
      <c r="L40" s="1492" t="s">
        <v>92</v>
      </c>
      <c r="M40" s="1492"/>
      <c r="N40" s="681" t="str">
        <f>'[1]Top 500 2016'!$A$447</f>
        <v>401-500</v>
      </c>
      <c r="O40" s="681" t="str">
        <f>'[1]Top 500 2016'!$A$447</f>
        <v>401-500</v>
      </c>
      <c r="P40" s="681" t="str">
        <f>'[1]Top 500 2016'!$A$447</f>
        <v>401-500</v>
      </c>
      <c r="Q40" s="681"/>
      <c r="R40" s="17"/>
      <c r="S40" s="682" t="s">
        <v>175</v>
      </c>
    </row>
    <row r="41" spans="1:19" s="1" customFormat="1" ht="38.25" customHeight="1">
      <c r="A41" s="33" t="s">
        <v>61</v>
      </c>
      <c r="B41" s="33"/>
      <c r="C41" s="33"/>
      <c r="D41" s="33"/>
      <c r="E41" s="143"/>
      <c r="F41" s="674" t="s">
        <v>64</v>
      </c>
      <c r="G41" s="674"/>
      <c r="H41" s="674" t="s">
        <v>65</v>
      </c>
      <c r="I41" s="674"/>
      <c r="J41" s="674" t="s">
        <v>66</v>
      </c>
      <c r="K41" s="674"/>
      <c r="L41" s="677">
        <v>41791</v>
      </c>
      <c r="M41" s="677"/>
      <c r="N41" s="677"/>
      <c r="O41" s="677"/>
      <c r="P41" s="677"/>
      <c r="Q41" s="677"/>
      <c r="S41" s="38"/>
    </row>
    <row r="42" spans="5:19" s="1" customFormat="1" ht="9" customHeight="1">
      <c r="E42" s="4"/>
      <c r="F42" s="4"/>
      <c r="G42" s="4"/>
      <c r="H42" s="4"/>
      <c r="I42" s="4"/>
      <c r="J42" s="4"/>
      <c r="K42" s="4"/>
      <c r="L42" s="4"/>
      <c r="M42" s="4"/>
      <c r="N42" s="4"/>
      <c r="O42" s="4"/>
      <c r="P42" s="4"/>
      <c r="Q42" s="4"/>
      <c r="S42" s="13"/>
    </row>
    <row r="43" spans="5:19" s="1" customFormat="1" ht="9" customHeight="1">
      <c r="E43" s="4"/>
      <c r="F43" s="4"/>
      <c r="G43" s="4"/>
      <c r="H43" s="4"/>
      <c r="I43" s="4"/>
      <c r="J43" s="4"/>
      <c r="K43" s="4"/>
      <c r="L43" s="4"/>
      <c r="M43" s="4"/>
      <c r="N43" s="4"/>
      <c r="O43" s="4"/>
      <c r="P43" s="4"/>
      <c r="Q43" s="4"/>
      <c r="S43" s="13"/>
    </row>
    <row r="44" spans="1:1">
      <c r="A44" s="35" t="s">
        <v>178</v>
      </c>
    </row>
    <row r="45" spans="1:1">
      <c r="A45" s="35" t="s">
        <v>176</v>
      </c>
    </row>
    <row r="46" spans="1:1">
      <c r="A46" s="39" t="s">
        <v>181</v>
      </c>
    </row>
  </sheetData>
  <mergeCells count="2">
    <mergeCell ref="F27:J27"/>
    <mergeCell ref="L40:M40"/>
  </mergeCells>
  <pageMargins left="0.70866141732283472" right="0.70866141732283472" top="0.55118110236220474" bottom="0.55118110236220474" header="0.31496062992125984" footer="0.31496062992125984"/>
  <pageSetup paperSize="9" scale="72" orientation="landscape"/>
  <headerFooter scaleWithDoc="1" alignWithMargins="1" differentFirst="0" differentOddEven="0">
    <oddHeader>&amp;CSt George's Planning Office</oddHeader>
    <oddFooter>&amp;C&amp;Z&amp;F</oddFooter>
  </headerFooter>
  <legacyDrawing r:id="rId2"/>
  <extLst/>
</worksheet>
</file>

<file path=docProps/app.xml><?xml version="1.0" encoding="utf-8"?>
<Properties xmlns="http://schemas.openxmlformats.org/officeDocument/2006/extended-properties">
  <Application>Microsoft Excel</Application>
  <Company>SGUL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Licenced User</dc:creator>
  <cp:keywords/>
  <cp:lastModifiedBy>Ledish Ratnakumar</cp:lastModifiedBy>
  <dcterms:created xsi:type="dcterms:W3CDTF">2013-05-07T08:16:47Z</dcterms:created>
  <dcterms:modified xsi:type="dcterms:W3CDTF">2024-02-29T12:04:30Z</dcterms:modified>
  <dc:subject/>
  <cp:lastPrinted>2018-03-06T12:30:09Z</cp:lastPrinted>
  <dc:title>League tables summary v40 20240226</dc:title>
</cp:coreProperties>
</file>

<file path=docProps/custom.xml><?xml version="1.0" encoding="utf-8"?>
<Properties xmlns:vt="http://schemas.openxmlformats.org/officeDocument/2006/docPropsVTypes" xmlns="http://schemas.openxmlformats.org/officeDocument/2006/custom-properties"/>
</file>