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0373"/>
  <workbookPr codeName="ThisWorkbook" defaultThemeVersion="166925"/>
  <bookViews>
    <workbookView xWindow="0" yWindow="0" windowWidth="28800" windowHeight="13725"/>
  </bookViews>
  <sheets>
    <sheet name="SGUL Scales Aug 21" sheetId="1" r:id="rId1"/>
  </sheets>
  <definedNames>
    <definedName name="HTML_CodePage" comment="" hidden="1">1252</definedName>
    <definedName name="HTML_Control" comment="" hidden="1">{"'NHS Cler Apr01'!$A$3:$L$52"}</definedName>
    <definedName name="HTML_Description" comment="" hidden="1">""</definedName>
    <definedName name="HTML_Email" comment="" hidden="1">""</definedName>
    <definedName name="HTML_Header" comment="" hidden="1">""</definedName>
    <definedName name="HTML_LastUpdate" comment="" hidden="1">"17/09/99"</definedName>
    <definedName name="HTML_LineAfter" comment="" hidden="1">FALSE</definedName>
    <definedName name="HTML_LineBefore" comment="" hidden="1">FALSE</definedName>
    <definedName name="HTML_Name" comment="" hidden="1">"Robert Gledhill"</definedName>
    <definedName name="HTML_OBDlg2" comment="" hidden="1">FALSE</definedName>
    <definedName name="HTML_OBDlg3" comment="" hidden="1">TRUE</definedName>
    <definedName name="HTML_OBDlg4" comment="" hidden="1">TRUE</definedName>
    <definedName name="HTML_OS" comment="" hidden="1">0</definedName>
    <definedName name="HTML_PathFile" comment="" hidden="1">"M:\Salaries\Chris - 2001 Copies\Working\costNHSpsych2k1.htm"</definedName>
    <definedName name="HTML_PathTemplate" comment="" hidden="1">"M:\Salaries\Chris - 2001 Copies\Working\template.htm"</definedName>
    <definedName name="HTML_Title" comment="" hidden="1">"1999 Employer Costing Sheets"</definedName>
  </definedNames>
  <calcPr fullPrecision="1"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<sst xmlns="http://schemas.openxmlformats.org/spreadsheetml/2006/main" uniqueCount="27" count="28">
  <si>
    <t>USS Pension:</t>
  </si>
  <si>
    <t>LEL</t>
  </si>
  <si>
    <t>Employer's Contr.</t>
  </si>
  <si>
    <t>UEL</t>
  </si>
  <si>
    <t>PT</t>
  </si>
  <si>
    <t>LEL to ST</t>
  </si>
  <si>
    <t>SAUL Pension:</t>
  </si>
  <si>
    <t>ST</t>
  </si>
  <si>
    <t>and above</t>
  </si>
  <si>
    <t>UAP</t>
  </si>
  <si>
    <t>above</t>
  </si>
  <si>
    <t>Salary Rates for SGUL Staff as from 1st August 2021</t>
  </si>
  <si>
    <t>Band</t>
  </si>
  <si>
    <t>Scale Point</t>
  </si>
  <si>
    <t>Basic Salary</t>
  </si>
  <si>
    <t>London Allowance</t>
  </si>
  <si>
    <t>Sub Total</t>
  </si>
  <si>
    <t>Employer's Costs</t>
  </si>
  <si>
    <t>Total Cost per Annum</t>
  </si>
  <si>
    <t>Total Cost per Month</t>
  </si>
  <si>
    <t>Total Cost per Day</t>
  </si>
  <si>
    <t>Total Cost per Week</t>
  </si>
  <si>
    <t>Total Cost per Hour</t>
  </si>
  <si>
    <t>Superann</t>
  </si>
  <si>
    <t>N.I.</t>
  </si>
  <si>
    <t>Levy</t>
  </si>
  <si>
    <t>8 disc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</si>
</sst>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5">
    <numFmt numFmtId="8" formatCode="&quot;£&quot;#,##0.00;[Red]\-&quot;£&quot;#,##0.00"/>
    <numFmt numFmtId="42" formatCode="_-&quot;£&quot;* #,##0_-;\-&quot;£&quot;* #,##0_-;_-&quot;£&quot;* &quot;-&quot;_-;_-@_-"/>
    <numFmt numFmtId="43" formatCode="_-* #,##0.00_-;\-* #,##0.00_-;_-* &quot;-&quot;??_-;_-@_-"/>
    <numFmt numFmtId="164" formatCode="&quot;£&quot;#,##0"/>
    <numFmt numFmtId="165" formatCode="&quot;£&quot;#,##0.00"/>
  </numFmts>
  <fonts count="6">
    <font>
      <sz val="10"/>
      <name val="Arial"/>
      <charset val="0"/>
    </font>
    <font>
      <sz val="10"/>
      <name val="Arial"/>
      <family val="2"/>
      <charset val="0"/>
    </font>
    <font>
      <b/>
      <sz val="16"/>
      <name val="Arial"/>
      <family val="2"/>
      <charset val="0"/>
    </font>
    <font>
      <sz val="9"/>
      <name val="Arial"/>
      <family val="2"/>
      <charset val="0"/>
    </font>
    <font>
      <sz val="10"/>
      <name val="Arial"/>
      <charset val="0"/>
    </font>
    <font>
      <sz val="9"/>
      <color theme="1"/>
      <name val="Arial"/>
      <family val="2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43" fontId="1" fillId="0" borderId="0" applyAlignment="0" applyBorder="0" applyFont="0" applyProtection="0"/>
  </cellStyleXfs>
  <cellXfs>
    <xf numFmtId="0" fontId="0" fillId="0" borderId="0" xfId="0"/>
    <xf numFmtId="0" fontId="1" fillId="0" borderId="0" xfId="0" applyFont="1"/>
    <xf numFmtId="0" fontId="0" fillId="0" borderId="1" xfId="0" applyBorder="1"/>
    <xf numFmtId="8" fontId="0" fillId="0" borderId="1" xfId="0" applyBorder="1" applyNumberFormat="1"/>
    <xf numFmtId="0" fontId="0" fillId="0" borderId="2" xfId="0" applyBorder="1" applyFill="1"/>
    <xf numFmtId="0" fontId="0" fillId="0" borderId="3" xfId="0" applyBorder="1" applyFill="1"/>
    <xf numFmtId="10" fontId="0" fillId="0" borderId="0" xfId="0" applyNumberFormat="1"/>
    <xf numFmtId="9" fontId="0" fillId="0" borderId="0" xfId="0" applyNumberFormat="1"/>
    <xf numFmtId="0" fontId="0" fillId="0" borderId="4" xfId="0" applyBorder="1"/>
    <xf numFmtId="0" fontId="0" fillId="0" borderId="5" xfId="0" applyBorder="1"/>
    <xf numFmtId="10" fontId="0" fillId="0" borderId="5" xfId="0" applyBorder="1" applyNumberFormat="1"/>
    <xf numFmtId="0" fontId="0" fillId="2" borderId="1" xfId="0" applyBorder="1" applyFill="1"/>
    <xf numFmtId="8" fontId="0" fillId="2" borderId="1" xfId="0" applyBorder="1" applyNumberFormat="1" applyFill="1"/>
    <xf numFmtId="0" fontId="0" fillId="2" borderId="4" xfId="0" applyBorder="1" applyFill="1"/>
    <xf numFmtId="10" fontId="0" fillId="2" borderId="5" xfId="0" applyBorder="1" applyNumberFormat="1" applyFill="1"/>
    <xf numFmtId="0" fontId="0" fillId="0" borderId="6" xfId="0" applyBorder="1"/>
    <xf numFmtId="10" fontId="0" fillId="0" borderId="7" xfId="0" applyBorder="1" applyNumberFormat="1"/>
    <xf numFmtId="0" fontId="2" fillId="0" borderId="8" xfId="0" applyAlignment="1" applyBorder="1" applyFont="1"/>
    <xf numFmtId="0" fontId="0" fillId="0" borderId="8" xfId="0" applyAlignment="1" applyBorder="1"/>
    <xf numFmtId="0" fontId="2" fillId="0" borderId="0" xfId="0" applyAlignment="1" applyBorder="1" applyFont="1"/>
    <xf numFmtId="0" fontId="0" fillId="0" borderId="0" xfId="0" applyAlignment="1" applyBorder="1"/>
    <xf numFmtId="0" fontId="0" fillId="0" borderId="9" xfId="0" applyAlignment="1" applyBorder="1">
      <alignment horizontal="center" vertical="center"/>
    </xf>
    <xf numFmtId="0" fontId="0" fillId="0" borderId="10" xfId="0" applyAlignment="1" applyBorder="1" applyNumberFormat="1">
      <alignment horizontal="center" vertical="center" wrapText="1"/>
    </xf>
    <xf numFmtId="0" fontId="0" fillId="0" borderId="11" xfId="0" applyAlignment="1" applyBorder="1" applyNumberFormat="1">
      <alignment horizontal="center" vertical="center" wrapText="1"/>
    </xf>
    <xf numFmtId="0" fontId="0" fillId="0" borderId="12" xfId="0" applyAlignment="1" applyBorder="1" applyNumberFormat="1">
      <alignment horizontal="center" vertical="center" wrapText="1"/>
    </xf>
    <xf numFmtId="0" fontId="0" fillId="0" borderId="13" xfId="0" applyAlignment="1" applyBorder="1" applyNumberFormat="1">
      <alignment horizontal="center" vertical="center" wrapText="1"/>
    </xf>
    <xf numFmtId="0" fontId="0" fillId="0" borderId="14" xfId="0" applyAlignment="1" applyBorder="1" applyNumberFormat="1">
      <alignment horizontal="center" vertical="center" wrapText="1"/>
    </xf>
    <xf numFmtId="0" fontId="0" fillId="0" borderId="15" xfId="0" applyAlignment="1" applyBorder="1" applyNumberFormat="1">
      <alignment horizontal="center" vertical="center" wrapText="1"/>
    </xf>
    <xf numFmtId="0" fontId="0" fillId="0" borderId="16" xfId="0" applyBorder="1"/>
    <xf numFmtId="0" fontId="0" fillId="0" borderId="5" xfId="0" applyAlignment="1" applyBorder="1" applyNumberFormat="1">
      <alignment horizontal="center" vertical="center" wrapText="1"/>
    </xf>
    <xf numFmtId="0" fontId="0" fillId="0" borderId="17" xfId="0" applyAlignment="1" applyBorder="1" applyNumberFormat="1">
      <alignment horizontal="center" vertical="center" wrapText="1"/>
    </xf>
    <xf numFmtId="0" fontId="0" fillId="0" borderId="18" xfId="0" applyAlignment="1" applyBorder="1" applyNumberFormat="1">
      <alignment horizontal="center" vertical="center" wrapText="1"/>
    </xf>
    <xf numFmtId="0" fontId="0" fillId="0" borderId="19" xfId="0" applyAlignment="1" applyBorder="1" applyNumberFormat="1">
      <alignment horizontal="center" vertical="center" wrapText="1"/>
    </xf>
    <xf numFmtId="0" fontId="0" fillId="0" borderId="20" xfId="0" applyAlignment="1" applyBorder="1">
      <alignment horizontal="center" vertical="center"/>
    </xf>
    <xf numFmtId="0" fontId="3" fillId="0" borderId="1" xfId="0" applyAlignment="1" applyBorder="1" applyFont="1" applyFill="1">
      <alignment horizontal="center"/>
    </xf>
    <xf numFmtId="42" fontId="3" fillId="0" borderId="1" xfId="0" applyAlignment="1" applyBorder="1" applyFont="1" applyNumberFormat="1">
      <alignment horizontal="center"/>
    </xf>
    <xf numFmtId="164" fontId="3" fillId="0" borderId="1" xfId="0" applyAlignment="1" applyBorder="1" applyFont="1" applyNumberFormat="1" applyFill="1">
      <alignment horizontal="center"/>
    </xf>
    <xf numFmtId="165" fontId="3" fillId="0" borderId="1" xfId="0" applyAlignment="1" applyBorder="1" applyFont="1" applyNumberFormat="1" applyFill="1">
      <alignment horizontal="center"/>
    </xf>
    <xf numFmtId="165" fontId="3" fillId="0" borderId="21" xfId="0" applyAlignment="1" applyBorder="1" applyFont="1" applyNumberFormat="1" applyFill="1">
      <alignment horizontal="center"/>
    </xf>
    <xf numFmtId="0" fontId="0" fillId="0" borderId="22" xfId="0" applyAlignment="1" applyBorder="1">
      <alignment horizontal="center" vertical="center"/>
    </xf>
    <xf numFmtId="42" fontId="5" fillId="0" borderId="1" xfId="1" applyBorder="1" applyFont="1" applyNumberFormat="1"/>
    <xf numFmtId="0" fontId="0" fillId="0" borderId="23" xfId="0" applyAlignment="1" applyBorder="1">
      <alignment horizontal="center" vertical="center"/>
    </xf>
    <xf numFmtId="0" fontId="3" fillId="0" borderId="24" xfId="0" applyAlignment="1" applyBorder="1" applyFont="1" applyFill="1">
      <alignment horizontal="center"/>
    </xf>
  </cellXfs>
  <cellStyles count="2">
    <cellStyle name="Comma" xfId="1" builtinId="3"/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rgb="FF00B050"/>
  </sheetPr>
  <dimension ref="A1:N66"/>
  <sheetViews>
    <sheetView topLeftCell="A11" view="normal" tabSelected="1" workbookViewId="0">
      <selection pane="topLeft" activeCell="H48" sqref="H48"/>
    </sheetView>
  </sheetViews>
  <sheetFormatPr defaultRowHeight="12.75" baseColWidth="0"/>
  <cols>
    <col min="12" max="12" width="10.140625" bestFit="1" customWidth="1"/>
  </cols>
  <sheetData>
    <row r="1" spans="7:14" hidden="1">
      <c r="G1" s="1" t="s">
        <v>0</v>
      </c>
      <c r="H1" s="1"/>
      <c r="K1" s="2" t="s">
        <v>1</v>
      </c>
      <c r="L1" s="3">
        <v>6240</v>
      </c>
      <c r="M1" s="4" t="s">
        <v>2</v>
      </c>
      <c r="N1" s="5"/>
    </row>
    <row r="2" spans="7:14" hidden="1">
      <c r="G2" s="6">
        <v>0.211</v>
      </c>
      <c r="H2" s="7"/>
      <c r="K2" s="2" t="s">
        <v>3</v>
      </c>
      <c r="L2" s="3">
        <v>50270</v>
      </c>
      <c r="M2" s="8"/>
      <c r="N2" s="9"/>
    </row>
    <row r="3" spans="11:14" hidden="1">
      <c r="K3" s="2" t="s">
        <v>4</v>
      </c>
      <c r="L3" s="3">
        <v>9568</v>
      </c>
      <c r="M3" s="8" t="s">
        <v>5</v>
      </c>
      <c r="N3" s="10">
        <v>0</v>
      </c>
    </row>
    <row r="4" spans="7:14" hidden="1">
      <c r="G4" t="s">
        <v>6</v>
      </c>
      <c r="K4" s="11" t="s">
        <v>7</v>
      </c>
      <c r="L4" s="12">
        <v>8840</v>
      </c>
      <c r="M4" s="13" t="s">
        <v>8</v>
      </c>
      <c r="N4" s="14">
        <v>0.138</v>
      </c>
    </row>
    <row r="5" spans="7:14" hidden="1">
      <c r="G5" s="7">
        <v>0.16</v>
      </c>
      <c r="H5" s="7"/>
      <c r="K5" s="2" t="s">
        <v>9</v>
      </c>
      <c r="L5" s="3">
        <v>50270</v>
      </c>
      <c r="M5" s="15" t="s">
        <v>10</v>
      </c>
      <c r="N5" s="16">
        <v>0.138</v>
      </c>
    </row>
    <row r="6" spans="1:1" hidden="1">
      <c r="A6"/>
    </row>
    <row r="7" spans="1:1" hidden="1">
      <c r="A7"/>
    </row>
    <row r="8" spans="1:1" hidden="1">
      <c r="A8"/>
    </row>
    <row r="9" spans="1:1" hidden="1">
      <c r="A9"/>
    </row>
    <row r="10" spans="1:1" hidden="1">
      <c r="A10"/>
    </row>
    <row r="11" spans="2:11" ht="21" thickBot="1">
      <c r="B11" s="17" t="s">
        <v>11</v>
      </c>
      <c r="C11" s="18"/>
      <c r="D11" s="18"/>
      <c r="E11" s="18"/>
      <c r="F11" s="18"/>
      <c r="G11" s="18"/>
      <c r="H11" s="18"/>
      <c r="I11" s="18"/>
      <c r="J11" s="18"/>
      <c r="K11" s="18"/>
    </row>
    <row r="12" spans="2:11" ht="21" thickBot="1">
      <c r="B12" s="19"/>
      <c r="C12" s="20"/>
      <c r="D12" s="20"/>
      <c r="E12" s="20"/>
      <c r="F12" s="20"/>
      <c r="G12" s="20"/>
      <c r="H12" s="20"/>
      <c r="I12" s="20"/>
      <c r="J12" s="20"/>
      <c r="K12" s="20"/>
    </row>
    <row r="13" spans="1:14" ht="38.25">
      <c r="A13" s="21" t="s">
        <v>12</v>
      </c>
      <c r="B13" s="22" t="s">
        <v>13</v>
      </c>
      <c r="C13" s="23" t="s">
        <v>14</v>
      </c>
      <c r="D13" s="23" t="s">
        <v>15</v>
      </c>
      <c r="E13" s="23" t="s">
        <v>16</v>
      </c>
      <c r="F13" s="24" t="s">
        <v>17</v>
      </c>
      <c r="G13" s="25"/>
      <c r="H13" s="25"/>
      <c r="I13" s="26"/>
      <c r="J13" s="23" t="s">
        <v>18</v>
      </c>
      <c r="K13" s="23" t="s">
        <v>19</v>
      </c>
      <c r="L13" s="23" t="s">
        <v>20</v>
      </c>
      <c r="M13" s="23" t="s">
        <v>21</v>
      </c>
      <c r="N13" s="27" t="s">
        <v>22</v>
      </c>
    </row>
    <row r="14" spans="1:14" ht="13.5" thickBot="1">
      <c r="A14" s="28"/>
      <c r="B14" s="29"/>
      <c r="C14" s="30"/>
      <c r="D14" s="30"/>
      <c r="E14" s="30"/>
      <c r="F14" s="31" t="s">
        <v>23</v>
      </c>
      <c r="G14" s="31" t="s">
        <v>24</v>
      </c>
      <c r="H14" s="29" t="s">
        <v>25</v>
      </c>
      <c r="I14" s="29" t="s">
        <v>16</v>
      </c>
      <c r="J14" s="30"/>
      <c r="K14" s="30">
        <v>12</v>
      </c>
      <c r="L14" s="30">
        <v>220</v>
      </c>
      <c r="M14" s="30">
        <v>44</v>
      </c>
      <c r="N14" s="32">
        <v>1650</v>
      </c>
    </row>
    <row r="15" spans="1:14">
      <c r="A15" s="33">
        <v>1</v>
      </c>
      <c r="B15" s="34">
        <v>1</v>
      </c>
      <c r="C15" s="35">
        <v>0</v>
      </c>
      <c r="D15" s="36">
        <v>0</v>
      </c>
      <c r="E15" s="36">
        <f>C15+D15</f>
        <v>0</v>
      </c>
      <c r="F15" s="36">
        <f>ROUND(E15*$G$5,0)</f>
        <v>0</v>
      </c>
      <c r="G15" s="37">
        <v>0</v>
      </c>
      <c r="H15" s="37">
        <f>E15/100*0.5</f>
        <v>0</v>
      </c>
      <c r="I15" s="36">
        <f>SUM(F15:H15)</f>
        <v>0</v>
      </c>
      <c r="J15" s="36">
        <f>I15+E15</f>
        <v>0</v>
      </c>
      <c r="K15" s="37">
        <f>J15/$K$14</f>
        <v>0</v>
      </c>
      <c r="L15" s="37">
        <f>J15/$L$14</f>
        <v>0</v>
      </c>
      <c r="M15" s="37">
        <f>J15/$M$14</f>
        <v>0</v>
      </c>
      <c r="N15" s="38">
        <f>J15/$N$14</f>
        <v>0</v>
      </c>
    </row>
    <row r="16" spans="1:14">
      <c r="A16" s="39"/>
      <c r="B16" s="34">
        <v>2</v>
      </c>
      <c r="C16" s="40">
        <v>0</v>
      </c>
      <c r="D16" s="36">
        <v>0</v>
      </c>
      <c r="E16" s="36">
        <f>C16+D16</f>
        <v>0</v>
      </c>
      <c r="F16" s="36">
        <f>ROUND(E16*$G$5,0)</f>
        <v>0</v>
      </c>
      <c r="G16" s="37">
        <v>0</v>
      </c>
      <c r="H16" s="37">
        <f>E16/100*0.5</f>
        <v>0</v>
      </c>
      <c r="I16" s="36">
        <f>SUM(F16:H16)</f>
        <v>0</v>
      </c>
      <c r="J16" s="36">
        <f>I16+E16</f>
        <v>0</v>
      </c>
      <c r="K16" s="37">
        <f>J16/$K$14</f>
        <v>0</v>
      </c>
      <c r="L16" s="37">
        <f>J16/$L$14</f>
        <v>0</v>
      </c>
      <c r="M16" s="37">
        <f>J16/$M$14</f>
        <v>0</v>
      </c>
      <c r="N16" s="38">
        <f>J16/$N$14</f>
        <v>0</v>
      </c>
    </row>
    <row r="17" spans="1:14">
      <c r="A17" s="39"/>
      <c r="B17" s="34">
        <v>3</v>
      </c>
      <c r="C17" s="40">
        <v>17338</v>
      </c>
      <c r="D17" s="36">
        <v>3195</v>
      </c>
      <c r="E17" s="36">
        <f>C17+D17</f>
        <v>20533</v>
      </c>
      <c r="F17" s="36">
        <f>ROUND(E17*$G$5,0)</f>
        <v>3285</v>
      </c>
      <c r="G17" s="37">
        <f>IF(E17&gt;$L$5,$N$5*(E17-$L$5)+$N$4*($L$5-$L$4)+$N$3*($L$4-$L$1),IF($L$5&gt;E17&gt;$L$4,$N$4*(E17-$L$4)+$N$3*($L$4-$L$1),0))</f>
        <v>1613.6340000000002</v>
      </c>
      <c r="H17" s="37">
        <f>E17/100*0.5</f>
        <v>102.665</v>
      </c>
      <c r="I17" s="36">
        <f>SUM(F17:H17)</f>
        <v>5001.299</v>
      </c>
      <c r="J17" s="36">
        <f>I17+E17</f>
        <v>25534.299</v>
      </c>
      <c r="K17" s="37">
        <f>J17/$K$14</f>
        <v>2127.8582499999998</v>
      </c>
      <c r="L17" s="37">
        <f>J17/$L$14</f>
        <v>116.06499545454545</v>
      </c>
      <c r="M17" s="37">
        <f>J17/$M$14</f>
        <v>580.32497727272721</v>
      </c>
      <c r="N17" s="38">
        <f>J17/$N$14</f>
        <v>15.475332727272727</v>
      </c>
    </row>
    <row r="18" spans="1:14">
      <c r="A18" s="39"/>
      <c r="B18" s="34">
        <v>4</v>
      </c>
      <c r="C18" s="40">
        <v>17596</v>
      </c>
      <c r="D18" s="36">
        <v>3195</v>
      </c>
      <c r="E18" s="36">
        <f>C18+D18</f>
        <v>20791</v>
      </c>
      <c r="F18" s="36">
        <f>ROUND(E18*$G$5,0)</f>
        <v>3327</v>
      </c>
      <c r="G18" s="37">
        <f>IF(E18&gt;$L$5,$N$5*(E18-$L$5)+$N$4*($L$5-$L$4)+$N$3*($L$4-$L$1),IF($L$5&gt;E18&gt;$L$4,$N$4*(E18-$L$4)+$N$3*($L$4-$L$1),0))</f>
        <v>1649.238</v>
      </c>
      <c r="H18" s="37">
        <f>E18/100*0.5</f>
        <v>103.955</v>
      </c>
      <c r="I18" s="36">
        <f>SUM(F18:H18)</f>
        <v>5080.193</v>
      </c>
      <c r="J18" s="36">
        <f>I18+E18</f>
        <v>25871.193</v>
      </c>
      <c r="K18" s="37">
        <f>J18/$K$14</f>
        <v>2155.93275</v>
      </c>
      <c r="L18" s="37">
        <f>J18/$L$14</f>
        <v>117.59633181818181</v>
      </c>
      <c r="M18" s="37">
        <f>J18/$M$14</f>
        <v>587.981659090909</v>
      </c>
      <c r="N18" s="38">
        <f>J18/$N$14</f>
        <v>15.679510909090908</v>
      </c>
    </row>
    <row r="19" spans="1:14" ht="13.5" thickBot="1">
      <c r="A19" s="41"/>
      <c r="B19" s="34">
        <v>5</v>
      </c>
      <c r="C19" s="40">
        <v>17901</v>
      </c>
      <c r="D19" s="36">
        <v>3195</v>
      </c>
      <c r="E19" s="36">
        <f>C19+D19</f>
        <v>21096</v>
      </c>
      <c r="F19" s="36">
        <f>ROUND(E19*$G$5,0)</f>
        <v>3375</v>
      </c>
      <c r="G19" s="37">
        <f>IF(E19&gt;$L$5,$N$5*(E19-$L$5)+$N$4*($L$5-$L$4)+$N$3*($L$4-$L$1),IF($L$5&gt;E19&gt;$L$4,$N$4*(E19-$L$4)+$N$3*($L$4-$L$1),0))</f>
        <v>1691.3280000000002</v>
      </c>
      <c r="H19" s="37">
        <f>E19/100*0.5</f>
        <v>105.48</v>
      </c>
      <c r="I19" s="36">
        <f>SUM(F19:H19)</f>
        <v>5171.808</v>
      </c>
      <c r="J19" s="36">
        <f>I19+E19</f>
        <v>26267.808</v>
      </c>
      <c r="K19" s="37">
        <f>J19/$K$14</f>
        <v>2188.984</v>
      </c>
      <c r="L19" s="37">
        <f>J19/$L$14</f>
        <v>119.39912727272727</v>
      </c>
      <c r="M19" s="37">
        <f>J19/$M$14</f>
        <v>596.99563636363644</v>
      </c>
      <c r="N19" s="38">
        <f>J19/$N$14</f>
        <v>15.919883636363638</v>
      </c>
    </row>
    <row r="20" spans="1:14">
      <c r="A20" s="33">
        <v>2</v>
      </c>
      <c r="B20" s="34">
        <v>6</v>
      </c>
      <c r="C20" s="40">
        <v>18212</v>
      </c>
      <c r="D20" s="36">
        <v>3195</v>
      </c>
      <c r="E20" s="36">
        <f>C20+D20</f>
        <v>21407</v>
      </c>
      <c r="F20" s="36">
        <f>ROUND(E20*$G$5,0)</f>
        <v>3425</v>
      </c>
      <c r="G20" s="37">
        <f>IF(E20&gt;$L$5,$N$5*(E20-$L$5)+$N$4*($L$5-$L$4)+$N$3*($L$4-$L$1),IF($L$5&gt;E20&gt;$L$4,$N$4*(E20-$L$4)+$N$3*($L$4-$L$1),0))</f>
        <v>1734.246</v>
      </c>
      <c r="H20" s="37">
        <f>E20/100*0.5</f>
        <v>107.035</v>
      </c>
      <c r="I20" s="36">
        <f>SUM(F20:H20)</f>
        <v>5266.281</v>
      </c>
      <c r="J20" s="36">
        <f>I20+E20</f>
        <v>26673.281</v>
      </c>
      <c r="K20" s="37">
        <f>J20/$K$14</f>
        <v>2222.7734166666664</v>
      </c>
      <c r="L20" s="37">
        <f>J20/$L$14</f>
        <v>121.24218636363636</v>
      </c>
      <c r="M20" s="37">
        <f>J20/$M$14</f>
        <v>606.21093181818185</v>
      </c>
      <c r="N20" s="38">
        <f>J20/$N$14</f>
        <v>16.165624848484846</v>
      </c>
    </row>
    <row r="21" spans="1:14">
      <c r="A21" s="39"/>
      <c r="B21" s="34">
        <v>7</v>
      </c>
      <c r="C21" s="40">
        <v>18529</v>
      </c>
      <c r="D21" s="36">
        <v>3195</v>
      </c>
      <c r="E21" s="36">
        <f>C21+D21</f>
        <v>21724</v>
      </c>
      <c r="F21" s="36">
        <f>ROUND(E21*$G$5,0)</f>
        <v>3476</v>
      </c>
      <c r="G21" s="37">
        <f>IF(E21&gt;$L$5,$N$5*(E21-$L$5)+$N$4*($L$5-$L$4)+$N$3*($L$4-$L$1),IF($L$5&gt;E21&gt;$L$4,$N$4*(E21-$L$4)+$N$3*($L$4-$L$1),0))</f>
        <v>1777.9920000000002</v>
      </c>
      <c r="H21" s="37">
        <f>E21/100*0.5</f>
        <v>108.62</v>
      </c>
      <c r="I21" s="36">
        <f>SUM(F21:H21)</f>
        <v>5362.612</v>
      </c>
      <c r="J21" s="36">
        <f>I21+E21</f>
        <v>27086.612</v>
      </c>
      <c r="K21" s="37">
        <f>J21/$K$14</f>
        <v>2257.2176666666669</v>
      </c>
      <c r="L21" s="37">
        <f>J21/$L$14</f>
        <v>123.12096363636364</v>
      </c>
      <c r="M21" s="37">
        <f>J21/$M$14</f>
        <v>615.60481818181825</v>
      </c>
      <c r="N21" s="38">
        <f>J21/$N$14</f>
        <v>16.416128484848485</v>
      </c>
    </row>
    <row r="22" spans="1:14">
      <c r="A22" s="39"/>
      <c r="B22" s="34">
        <v>8</v>
      </c>
      <c r="C22" s="40">
        <v>18852</v>
      </c>
      <c r="D22" s="36">
        <v>3195</v>
      </c>
      <c r="E22" s="36">
        <f>C22+D22</f>
        <v>22047</v>
      </c>
      <c r="F22" s="36">
        <f>ROUND(E22*$G$5,0)</f>
        <v>3528</v>
      </c>
      <c r="G22" s="37">
        <f>IF(E22&gt;$L$5,$N$5*(E22-$L$5)+$N$4*($L$5-$L$4)+$N$3*($L$4-$L$1),IF($L$5&gt;E22&gt;$L$4,$N$4*(E22-$L$4)+$N$3*($L$4-$L$1),0))</f>
        <v>1822.5660000000003</v>
      </c>
      <c r="H22" s="37">
        <f>E22/100*0.5</f>
        <v>110.235</v>
      </c>
      <c r="I22" s="36">
        <f>SUM(F22:H22)</f>
        <v>5460.801</v>
      </c>
      <c r="J22" s="36">
        <f>I22+E22</f>
        <v>27507.801</v>
      </c>
      <c r="K22" s="37">
        <f>J22/$K$14</f>
        <v>2292.31675</v>
      </c>
      <c r="L22" s="37">
        <f>J22/$L$14</f>
        <v>125.03545909090909</v>
      </c>
      <c r="M22" s="37">
        <f>J22/$M$14</f>
        <v>625.1772954545454</v>
      </c>
      <c r="N22" s="38">
        <f>J22/$N$14</f>
        <v>16.671394545454547</v>
      </c>
    </row>
    <row r="23" spans="1:14">
      <c r="A23" s="39"/>
      <c r="B23" s="34">
        <v>9</v>
      </c>
      <c r="C23" s="40">
        <v>19209</v>
      </c>
      <c r="D23" s="36">
        <v>3195</v>
      </c>
      <c r="E23" s="36">
        <f>C23+D23</f>
        <v>22404</v>
      </c>
      <c r="F23" s="36">
        <f>ROUND(E23*$G$5,0)</f>
        <v>3585</v>
      </c>
      <c r="G23" s="37">
        <f>IF(E23&gt;$L$5,$N$5*(E23-$L$5)+$N$4*($L$5-$L$4)+$N$3*($L$4-$L$1),IF($L$5&gt;E23&gt;$L$4,$N$4*(E23-$L$4)+$N$3*($L$4-$L$1),0))</f>
        <v>1871.832</v>
      </c>
      <c r="H23" s="37">
        <f>E23/100*0.5</f>
        <v>112.02</v>
      </c>
      <c r="I23" s="36">
        <f>SUM(F23:H23)</f>
        <v>5568.8520000000008</v>
      </c>
      <c r="J23" s="36">
        <f>I23+E23</f>
        <v>27972.852</v>
      </c>
      <c r="K23" s="37">
        <f>J23/$K$14</f>
        <v>2331.071</v>
      </c>
      <c r="L23" s="37">
        <f>J23/$L$14</f>
        <v>127.14932727272726</v>
      </c>
      <c r="M23" s="37">
        <f>J23/$M$14</f>
        <v>635.7466363636363</v>
      </c>
      <c r="N23" s="38">
        <f>J23/$N$14</f>
        <v>16.953243636363634</v>
      </c>
    </row>
    <row r="24" spans="1:14" ht="13.5" thickBot="1">
      <c r="A24" s="41"/>
      <c r="B24" s="34">
        <v>10</v>
      </c>
      <c r="C24" s="40">
        <v>19623</v>
      </c>
      <c r="D24" s="36">
        <v>3195</v>
      </c>
      <c r="E24" s="36">
        <f>C24+D24</f>
        <v>22818</v>
      </c>
      <c r="F24" s="36">
        <f>ROUND(E24*$G$5,0)</f>
        <v>3651</v>
      </c>
      <c r="G24" s="37">
        <f>IF(E24&gt;$L$5,$N$5*(E24-$L$5)+$N$4*($L$5-$L$4)+$N$3*($L$4-$L$1),IF($L$5&gt;E24&gt;$L$4,$N$4*(E24-$L$4)+$N$3*($L$4-$L$1),0))</f>
        <v>1928.9640000000002</v>
      </c>
      <c r="H24" s="37">
        <f>E24/100*0.5</f>
        <v>114.09</v>
      </c>
      <c r="I24" s="36">
        <f>SUM(F24:H24)</f>
        <v>5694.054</v>
      </c>
      <c r="J24" s="36">
        <f>I24+E24</f>
        <v>28512.054</v>
      </c>
      <c r="K24" s="37">
        <f>J24/$K$14</f>
        <v>2376.0045</v>
      </c>
      <c r="L24" s="37">
        <f>J24/$L$14</f>
        <v>129.60024545454544</v>
      </c>
      <c r="M24" s="37">
        <f>J24/$M$14</f>
        <v>648.00122727272731</v>
      </c>
      <c r="N24" s="38">
        <f>J24/$N$14</f>
        <v>17.280032727272726</v>
      </c>
    </row>
    <row r="25" spans="1:14">
      <c r="A25" s="33">
        <v>3</v>
      </c>
      <c r="B25" s="34">
        <v>11</v>
      </c>
      <c r="C25" s="40">
        <v>20092</v>
      </c>
      <c r="D25" s="36">
        <v>3195</v>
      </c>
      <c r="E25" s="36">
        <f>C25+D25</f>
        <v>23287</v>
      </c>
      <c r="F25" s="36">
        <f>ROUND(E25*$G$5,0)</f>
        <v>3726</v>
      </c>
      <c r="G25" s="37">
        <f>IF(E25&gt;$L$5,$N$5*(E25-$L$5)+$N$4*($L$5-$L$4)+$N$3*($L$4-$L$1),IF($L$5&gt;E25&gt;$L$4,$N$4*(E25-$L$4)+$N$3*($L$4-$L$1),0))</f>
        <v>1993.6860000000001</v>
      </c>
      <c r="H25" s="37">
        <f>E25/100*0.5</f>
        <v>116.435</v>
      </c>
      <c r="I25" s="36">
        <f>SUM(F25:H25)</f>
        <v>5836.121</v>
      </c>
      <c r="J25" s="36">
        <f>I25+E25</f>
        <v>29123.121</v>
      </c>
      <c r="K25" s="37">
        <f>J25/$K$14</f>
        <v>2426.92675</v>
      </c>
      <c r="L25" s="37">
        <f>J25/$L$14</f>
        <v>132.37782272727273</v>
      </c>
      <c r="M25" s="37">
        <f>J25/$M$14</f>
        <v>661.88911363636362</v>
      </c>
      <c r="N25" s="38">
        <f>J25/$N$14</f>
        <v>17.650376363636362</v>
      </c>
    </row>
    <row r="26" spans="1:14">
      <c r="A26" s="39"/>
      <c r="B26" s="34">
        <v>12</v>
      </c>
      <c r="C26" s="40">
        <v>20600</v>
      </c>
      <c r="D26" s="36">
        <v>3195</v>
      </c>
      <c r="E26" s="36">
        <f>C26+D26</f>
        <v>23795</v>
      </c>
      <c r="F26" s="36">
        <f>ROUND(E26*$G$5,0)</f>
        <v>3807</v>
      </c>
      <c r="G26" s="37">
        <f>IF(E26&gt;$L$5,$N$5*(E26-$L$5)+$N$4*($L$5-$L$4)+$N$3*($L$4-$L$1),IF($L$5&gt;E26&gt;$L$4,$N$4*(E26-$L$4)+$N$3*($L$4-$L$1),0))</f>
        <v>2063.79</v>
      </c>
      <c r="H26" s="37">
        <f>E26/100*0.5</f>
        <v>118.975</v>
      </c>
      <c r="I26" s="36">
        <f>SUM(F26:H26)</f>
        <v>5989.765</v>
      </c>
      <c r="J26" s="36">
        <f>I26+E26</f>
        <v>29784.765</v>
      </c>
      <c r="K26" s="37">
        <f>J26/$K$14</f>
        <v>2482.06375</v>
      </c>
      <c r="L26" s="37">
        <f>J26/$L$14</f>
        <v>135.38529545454546</v>
      </c>
      <c r="M26" s="37">
        <f>J26/$M$14</f>
        <v>676.92647727272731</v>
      </c>
      <c r="N26" s="38">
        <f>J26/$N$14</f>
        <v>18.051372727272728</v>
      </c>
    </row>
    <row r="27" spans="1:14">
      <c r="A27" s="39"/>
      <c r="B27" s="34">
        <v>13</v>
      </c>
      <c r="C27" s="40">
        <v>21135</v>
      </c>
      <c r="D27" s="36">
        <v>3195</v>
      </c>
      <c r="E27" s="36">
        <f>C27+D27</f>
        <v>24330</v>
      </c>
      <c r="F27" s="36">
        <f>ROUND(E27*$G$5,0)</f>
        <v>3893</v>
      </c>
      <c r="G27" s="37">
        <f>IF(E27&gt;$L$5,$N$5*(E27-$L$5)+$N$4*($L$5-$L$4)+$N$3*($L$4-$L$1),IF($L$5&gt;E27&gt;$L$4,$N$4*(E27-$L$4)+$N$3*($L$4-$L$1),0))</f>
        <v>2137.6200000000003</v>
      </c>
      <c r="H27" s="37">
        <f>E27/100*0.5</f>
        <v>121.65</v>
      </c>
      <c r="I27" s="36">
        <f>SUM(F27:H27)</f>
        <v>6152.27</v>
      </c>
      <c r="J27" s="36">
        <f>I27+E27</f>
        <v>30482.27</v>
      </c>
      <c r="K27" s="37">
        <f>J27/$K$14</f>
        <v>2540.1891666666666</v>
      </c>
      <c r="L27" s="37">
        <f>J27/$L$14</f>
        <v>138.55577272727274</v>
      </c>
      <c r="M27" s="37">
        <f>J27/$M$14</f>
        <v>692.77886363636367</v>
      </c>
      <c r="N27" s="38">
        <f>J27/$N$14</f>
        <v>18.474103030303031</v>
      </c>
    </row>
    <row r="28" spans="1:14">
      <c r="A28" s="39"/>
      <c r="B28" s="34">
        <v>14</v>
      </c>
      <c r="C28" s="40">
        <v>21686</v>
      </c>
      <c r="D28" s="36">
        <v>3195</v>
      </c>
      <c r="E28" s="36">
        <f>C28+D28</f>
        <v>24881</v>
      </c>
      <c r="F28" s="36">
        <f>ROUND(E28*$G$5,0)</f>
        <v>3981</v>
      </c>
      <c r="G28" s="37">
        <f>IF(E28&gt;$L$5,$N$5*(E28-$L$5)+$N$4*($L$5-$L$4)+$N$3*($L$4-$L$1),IF($L$5&gt;E28&gt;$L$4,$N$4*(E28-$L$4)+$N$3*($L$4-$L$1),0))</f>
        <v>2213.6580000000004</v>
      </c>
      <c r="H28" s="37">
        <f>E28/100*0.5</f>
        <v>124.405</v>
      </c>
      <c r="I28" s="36">
        <f>SUM(F28:H28)</f>
        <v>6319.063</v>
      </c>
      <c r="J28" s="36">
        <f>I28+E28</f>
        <v>31200.063000000002</v>
      </c>
      <c r="K28" s="37">
        <f>J28/$K$14</f>
        <v>2600.00525</v>
      </c>
      <c r="L28" s="37">
        <f>J28/$L$14</f>
        <v>141.81846818181819</v>
      </c>
      <c r="M28" s="37">
        <f>J28/$M$14</f>
        <v>709.09234090909092</v>
      </c>
      <c r="N28" s="38">
        <f>J28/$N$14</f>
        <v>18.909129090909094</v>
      </c>
    </row>
    <row r="29" spans="1:14" ht="13.5" thickBot="1">
      <c r="A29" s="41"/>
      <c r="B29" s="34">
        <v>15</v>
      </c>
      <c r="C29" s="40">
        <v>22254</v>
      </c>
      <c r="D29" s="36">
        <v>3195</v>
      </c>
      <c r="E29" s="36">
        <f>C29+D29</f>
        <v>25449</v>
      </c>
      <c r="F29" s="36">
        <f>ROUND(E29*$G$5,0)</f>
        <v>4072</v>
      </c>
      <c r="G29" s="37">
        <f>IF(E29&gt;$L$5,$N$5*(E29-$L$5)+$N$4*($L$5-$L$4)+$N$3*($L$4-$L$1),IF($L$5&gt;E29&gt;$L$4,$N$4*(E29-$L$4)+$N$3*($L$4-$L$1),0))</f>
        <v>2292.0420000000004</v>
      </c>
      <c r="H29" s="37">
        <f>E29/100*0.5</f>
        <v>127.245</v>
      </c>
      <c r="I29" s="36">
        <f>SUM(F29:H29)</f>
        <v>6491.287</v>
      </c>
      <c r="J29" s="36">
        <f>I29+E29</f>
        <v>31940.287</v>
      </c>
      <c r="K29" s="37">
        <f>J29/$K$14</f>
        <v>2661.6905833333335</v>
      </c>
      <c r="L29" s="37">
        <f>J29/$L$14</f>
        <v>145.18312272727272</v>
      </c>
      <c r="M29" s="37">
        <f>J29/$M$14</f>
        <v>725.91561363636367</v>
      </c>
      <c r="N29" s="38">
        <f>J29/$N$14</f>
        <v>19.357749696969698</v>
      </c>
    </row>
    <row r="30" spans="1:14">
      <c r="A30" s="33">
        <v>4</v>
      </c>
      <c r="B30" s="34">
        <v>16</v>
      </c>
      <c r="C30" s="40">
        <v>22847</v>
      </c>
      <c r="D30" s="36">
        <v>3195</v>
      </c>
      <c r="E30" s="36">
        <f>C30+D30</f>
        <v>26042</v>
      </c>
      <c r="F30" s="36">
        <f>ROUND(E30*$G$5,0)</f>
        <v>4167</v>
      </c>
      <c r="G30" s="37">
        <f>IF(E30&gt;$L$5,$N$5*(E30-$L$5)+$N$4*($L$5-$L$4)+$N$3*($L$4-$L$1),IF($L$5&gt;E30&gt;$L$4,$N$4*(E30-$L$4)+$N$3*($L$4-$L$1),0))</f>
        <v>2373.876</v>
      </c>
      <c r="H30" s="37">
        <f>E30/100*0.5</f>
        <v>130.21</v>
      </c>
      <c r="I30" s="36">
        <f>SUM(F30:H30)</f>
        <v>6671.086</v>
      </c>
      <c r="J30" s="36">
        <f>I30+E30</f>
        <v>32713.086</v>
      </c>
      <c r="K30" s="37">
        <f>J30/$K$14</f>
        <v>2726.0905</v>
      </c>
      <c r="L30" s="37">
        <f>J30/$L$14</f>
        <v>148.69584545454546</v>
      </c>
      <c r="M30" s="37">
        <f>J30/$M$14</f>
        <v>743.47922727272726</v>
      </c>
      <c r="N30" s="38">
        <f>J30/$N$14</f>
        <v>19.826112727272726</v>
      </c>
    </row>
    <row r="31" spans="1:14">
      <c r="A31" s="39"/>
      <c r="B31" s="34">
        <v>17</v>
      </c>
      <c r="C31" s="40">
        <v>23486.501988901309</v>
      </c>
      <c r="D31" s="36">
        <v>3195</v>
      </c>
      <c r="E31" s="36">
        <f>C31+D31</f>
        <v>26681.501988901309</v>
      </c>
      <c r="F31" s="36">
        <f>ROUND(E31*$G$5,0)</f>
        <v>4269</v>
      </c>
      <c r="G31" s="37">
        <f>IF(E31&gt;$L$5,$N$5*(E31-$L$5)+$N$4*($L$5-$L$4)+$N$3*($L$4-$L$1),IF($L$5&gt;E31&gt;$L$4,$N$4*(E31-$L$4)+$N$3*($L$4-$L$1),0))</f>
        <v>2462.1272744683811</v>
      </c>
      <c r="H31" s="37">
        <f>E31/100*0.5</f>
        <v>133.40750994450656</v>
      </c>
      <c r="I31" s="36">
        <f>SUM(F31:H31)</f>
        <v>6864.5347844128873</v>
      </c>
      <c r="J31" s="36">
        <f>I31+E31</f>
        <v>33546.0367733142</v>
      </c>
      <c r="K31" s="37">
        <f>J31/$K$14</f>
        <v>2795.50306444285</v>
      </c>
      <c r="L31" s="37">
        <f>J31/$L$14</f>
        <v>152.48198533324634</v>
      </c>
      <c r="M31" s="37">
        <f>J31/$M$14</f>
        <v>762.40992666623174</v>
      </c>
      <c r="N31" s="38">
        <f>J31/$N$14</f>
        <v>20.330931377766181</v>
      </c>
    </row>
    <row r="32" spans="1:14">
      <c r="A32" s="39"/>
      <c r="B32" s="34">
        <v>18</v>
      </c>
      <c r="C32" s="40">
        <v>24173.946676040527</v>
      </c>
      <c r="D32" s="36">
        <v>3195</v>
      </c>
      <c r="E32" s="36">
        <f>C32+D32</f>
        <v>27368.946676040527</v>
      </c>
      <c r="F32" s="36">
        <f>ROUND(E32*$G$5,0)</f>
        <v>4379</v>
      </c>
      <c r="G32" s="37">
        <f>IF(E32&gt;$L$5,$N$5*(E32-$L$5)+$N$4*($L$5-$L$4)+$N$3*($L$4-$L$1),IF($L$5&gt;E32&gt;$L$4,$N$4*(E32-$L$4)+$N$3*($L$4-$L$1),0))</f>
        <v>2556.9946412935928</v>
      </c>
      <c r="H32" s="37">
        <f>E32/100*0.5</f>
        <v>136.84473338020263</v>
      </c>
      <c r="I32" s="36">
        <f>SUM(F32:H32)</f>
        <v>7072.8393746737956</v>
      </c>
      <c r="J32" s="36">
        <f>I32+E32</f>
        <v>34441.78605071432</v>
      </c>
      <c r="K32" s="37">
        <f>J32/$K$14</f>
        <v>2870.1488375595268</v>
      </c>
      <c r="L32" s="37">
        <f>J32/$L$14</f>
        <v>156.55357295779237</v>
      </c>
      <c r="M32" s="37">
        <f>J32/$M$14</f>
        <v>782.76786478896179</v>
      </c>
      <c r="N32" s="38">
        <f>J32/$N$14</f>
        <v>20.873809727705648</v>
      </c>
    </row>
    <row r="33" spans="1:14">
      <c r="A33" s="39"/>
      <c r="B33" s="34">
        <v>19</v>
      </c>
      <c r="C33" s="40">
        <v>24871.070123307756</v>
      </c>
      <c r="D33" s="36">
        <v>3195</v>
      </c>
      <c r="E33" s="36">
        <f>C33+D33</f>
        <v>28066.070123307756</v>
      </c>
      <c r="F33" s="36">
        <f>ROUND(E33*$G$5,0)</f>
        <v>4491</v>
      </c>
      <c r="G33" s="37">
        <f>IF(E33&gt;$L$5,$N$5*(E33-$L$5)+$N$4*($L$5-$L$4)+$N$3*($L$4-$L$1),IF($L$5&gt;E33&gt;$L$4,$N$4*(E33-$L$4)+$N$3*($L$4-$L$1),0))</f>
        <v>2653.1976770164706</v>
      </c>
      <c r="H33" s="37">
        <f>E33/100*0.5</f>
        <v>140.33035061653879</v>
      </c>
      <c r="I33" s="36">
        <f>SUM(F33:H33)</f>
        <v>7284.5280276330095</v>
      </c>
      <c r="J33" s="36">
        <f>I33+E33</f>
        <v>35350.598150940765</v>
      </c>
      <c r="K33" s="37">
        <f>J33/$K$14</f>
        <v>2945.8831792450637</v>
      </c>
      <c r="L33" s="37">
        <f>J33/$L$14</f>
        <v>160.68453704973075</v>
      </c>
      <c r="M33" s="37">
        <f>J33/$M$14</f>
        <v>803.42268524865369</v>
      </c>
      <c r="N33" s="38">
        <f>J33/$N$14</f>
        <v>21.424604939964098</v>
      </c>
    </row>
    <row r="34" spans="1:14">
      <c r="A34" s="39"/>
      <c r="B34" s="34">
        <v>20</v>
      </c>
      <c r="C34" s="40">
        <v>25626.734512224146</v>
      </c>
      <c r="D34" s="36">
        <v>3195</v>
      </c>
      <c r="E34" s="36">
        <f>C34+D34</f>
        <v>28821.734512224146</v>
      </c>
      <c r="F34" s="36">
        <f>ROUND(E34*$G$5,0)</f>
        <v>4611</v>
      </c>
      <c r="G34" s="37">
        <f>IF(E34&gt;$L$5,$N$5*(E34-$L$5)+$N$4*($L$5-$L$4)+$N$3*($L$4-$L$1),IF($L$5&gt;E34&gt;$L$4,$N$4*(E34-$L$4)+$N$3*($L$4-$L$1),0))</f>
        <v>2757.4793626869323</v>
      </c>
      <c r="H34" s="37">
        <f>E34/100*0.5</f>
        <v>144.10867256112073</v>
      </c>
      <c r="I34" s="36">
        <f>SUM(F34:H34)</f>
        <v>7512.5880352480526</v>
      </c>
      <c r="J34" s="36">
        <f>I34+E34</f>
        <v>36334.3225474722</v>
      </c>
      <c r="K34" s="37">
        <f>J34/$K$14</f>
        <v>3027.86021228935</v>
      </c>
      <c r="L34" s="37">
        <f>J34/$L$14</f>
        <v>165.15601157941907</v>
      </c>
      <c r="M34" s="37">
        <f>J34/$M$14</f>
        <v>825.78005789709539</v>
      </c>
      <c r="N34" s="38">
        <f>J34/$N$14</f>
        <v>22.020801543922545</v>
      </c>
    </row>
    <row r="35" spans="1:14" ht="13.5" thickBot="1">
      <c r="A35" s="41"/>
      <c r="B35" s="34">
        <v>21</v>
      </c>
      <c r="C35" s="40">
        <v>26340.912884935686</v>
      </c>
      <c r="D35" s="36">
        <v>3195</v>
      </c>
      <c r="E35" s="36">
        <f>C35+D35</f>
        <v>29535.912884935686</v>
      </c>
      <c r="F35" s="36">
        <f>ROUND(E35*$G$5,0)</f>
        <v>4726</v>
      </c>
      <c r="G35" s="37">
        <f>IF(E35&gt;$L$5,$N$5*(E35-$L$5)+$N$4*($L$5-$L$4)+$N$3*($L$4-$L$1),IF($L$5&gt;E35&gt;$L$4,$N$4*(E35-$L$4)+$N$3*($L$4-$L$1),0))</f>
        <v>2856.035978121125</v>
      </c>
      <c r="H35" s="37">
        <f>E35/100*0.5</f>
        <v>147.67956442467843</v>
      </c>
      <c r="I35" s="36">
        <f>SUM(F35:H35)</f>
        <v>7729.7155425458031</v>
      </c>
      <c r="J35" s="36">
        <f>I35+E35</f>
        <v>37265.62842748149</v>
      </c>
      <c r="K35" s="37">
        <f>J35/$K$14</f>
        <v>3105.4690356234573</v>
      </c>
      <c r="L35" s="37">
        <f>J35/$L$14</f>
        <v>169.38922012491585</v>
      </c>
      <c r="M35" s="37">
        <f>J35/$M$14</f>
        <v>846.94610062457934</v>
      </c>
      <c r="N35" s="38">
        <f>J35/$N$14</f>
        <v>22.585229349988783</v>
      </c>
    </row>
    <row r="36" spans="1:14">
      <c r="A36" s="33">
        <v>5</v>
      </c>
      <c r="B36" s="34">
        <v>22</v>
      </c>
      <c r="C36" s="40">
        <v>27115.66827838781</v>
      </c>
      <c r="D36" s="36">
        <v>3195</v>
      </c>
      <c r="E36" s="36">
        <f>C36+D36</f>
        <v>30310.66827838781</v>
      </c>
      <c r="F36" s="36">
        <f>ROUND(E36*$G$2,0)</f>
        <v>6396</v>
      </c>
      <c r="G36" s="37">
        <f>IF(E36&gt;$L$5,$N$5*(E36-$L$5)+$N$4*($L$5-$L$4)+$N$3*($L$4-$L$1),IF($L$5&gt;E36&gt;$L$4,$N$4*(E36-$L$4)+$N$3*($L$4-$L$1),0))</f>
        <v>2962.952222417518</v>
      </c>
      <c r="H36" s="37">
        <f>E36/100*0.5</f>
        <v>151.55334139193906</v>
      </c>
      <c r="I36" s="36">
        <f>SUM(F36:H36)</f>
        <v>9510.5055638094564</v>
      </c>
      <c r="J36" s="36">
        <f>I36+E36</f>
        <v>39821.17384219727</v>
      </c>
      <c r="K36" s="37">
        <f>J36/$K$14</f>
        <v>3318.4311535164393</v>
      </c>
      <c r="L36" s="37">
        <f>J36/$L$14</f>
        <v>181.00533564635123</v>
      </c>
      <c r="M36" s="37">
        <f>J36/$M$14</f>
        <v>905.02667823175614</v>
      </c>
      <c r="N36" s="38">
        <f>J36/$N$14</f>
        <v>24.13404475284683</v>
      </c>
    </row>
    <row r="37" spans="1:14">
      <c r="A37" s="39"/>
      <c r="B37" s="34">
        <v>23</v>
      </c>
      <c r="C37" s="40">
        <v>27923.947112299829</v>
      </c>
      <c r="D37" s="36">
        <v>3195</v>
      </c>
      <c r="E37" s="36">
        <f>C37+D37</f>
        <v>31118.947112299829</v>
      </c>
      <c r="F37" s="36">
        <f>ROUND(E37*$G$2,0)</f>
        <v>6566</v>
      </c>
      <c r="G37" s="37">
        <f>IF(E37&gt;$L$5,$N$5*(E37-$L$5)+$N$4*($L$5-$L$4)+$N$3*($L$4-$L$1),IF($L$5&gt;E37&gt;$L$4,$N$4*(E37-$L$4)+$N$3*($L$4-$L$1),0))</f>
        <v>3074.4947014973768</v>
      </c>
      <c r="H37" s="37">
        <f>E37/100*0.5</f>
        <v>155.59473556149914</v>
      </c>
      <c r="I37" s="36">
        <f>SUM(F37:H37)</f>
        <v>9796.0894370588758</v>
      </c>
      <c r="J37" s="36">
        <f>I37+E37</f>
        <v>40915.0365493587</v>
      </c>
      <c r="K37" s="37">
        <f>J37/$K$14</f>
        <v>3409.5863791132251</v>
      </c>
      <c r="L37" s="37">
        <f>J37/$L$14</f>
        <v>185.97743886072138</v>
      </c>
      <c r="M37" s="37">
        <f>J37/$M$14</f>
        <v>929.88719430360686</v>
      </c>
      <c r="N37" s="38">
        <f>J37/$N$14</f>
        <v>24.796991848096184</v>
      </c>
    </row>
    <row r="38" spans="1:14">
      <c r="A38" s="39"/>
      <c r="B38" s="34">
        <v>24</v>
      </c>
      <c r="C38" s="40">
        <v>28756.1946760478</v>
      </c>
      <c r="D38" s="36">
        <v>3195</v>
      </c>
      <c r="E38" s="36">
        <f>C38+D38</f>
        <v>31951.1946760478</v>
      </c>
      <c r="F38" s="36">
        <f>ROUND(E38*$G$2,0)</f>
        <v>6742</v>
      </c>
      <c r="G38" s="37">
        <f>IF(E38&gt;$L$5,$N$5*(E38-$L$5)+$N$4*($L$5-$L$4)+$N$3*($L$4-$L$1),IF($L$5&gt;E38&gt;$L$4,$N$4*(E38-$L$4)+$N$3*($L$4-$L$1),0))</f>
        <v>3189.3448652945963</v>
      </c>
      <c r="H38" s="37">
        <f>E38/100*0.5</f>
        <v>159.755973380239</v>
      </c>
      <c r="I38" s="36">
        <f>SUM(F38:H38)</f>
        <v>10091.100838674834</v>
      </c>
      <c r="J38" s="36">
        <f>I38+E38</f>
        <v>42042.295514722631</v>
      </c>
      <c r="K38" s="37">
        <f>J38/$K$14</f>
        <v>3503.5246262268861</v>
      </c>
      <c r="L38" s="37">
        <f>J38/$L$14</f>
        <v>191.10134324873923</v>
      </c>
      <c r="M38" s="37">
        <f>J38/$M$14</f>
        <v>955.50671624369613</v>
      </c>
      <c r="N38" s="38">
        <f>J38/$N$14</f>
        <v>25.480179099831897</v>
      </c>
    </row>
    <row r="39" spans="1:14">
      <c r="A39" s="39"/>
      <c r="B39" s="34">
        <v>25</v>
      </c>
      <c r="C39" s="40">
        <v>29613.742565733708</v>
      </c>
      <c r="D39" s="36">
        <v>3195</v>
      </c>
      <c r="E39" s="36">
        <f>C39+D39</f>
        <v>32808.742565733708</v>
      </c>
      <c r="F39" s="36">
        <f>ROUND(E39*$G$2,0)</f>
        <v>6923</v>
      </c>
      <c r="G39" s="37">
        <f>IF(E39&gt;$L$5,$N$5*(E39-$L$5)+$N$4*($L$5-$L$4)+$N$3*($L$4-$L$1),IF($L$5&gt;E39&gt;$L$4,$N$4*(E39-$L$4)+$N$3*($L$4-$L$1),0))</f>
        <v>3307.6864740712522</v>
      </c>
      <c r="H39" s="37">
        <f>E39/100*0.5</f>
        <v>164.04371282866853</v>
      </c>
      <c r="I39" s="36">
        <f>SUM(F39:H39)</f>
        <v>10394.73018689992</v>
      </c>
      <c r="J39" s="36">
        <f>I39+E39</f>
        <v>43203.472752633628</v>
      </c>
      <c r="K39" s="37">
        <f>J39/$K$14</f>
        <v>3600.2893960528022</v>
      </c>
      <c r="L39" s="37">
        <f>J39/$L$14</f>
        <v>196.37942160288011</v>
      </c>
      <c r="M39" s="37">
        <f>J39/$M$14</f>
        <v>981.8971080144006</v>
      </c>
      <c r="N39" s="38">
        <f>J39/$N$14</f>
        <v>26.183922880384017</v>
      </c>
    </row>
    <row r="40" spans="1:14">
      <c r="A40" s="39"/>
      <c r="B40" s="34">
        <v>26</v>
      </c>
      <c r="C40" s="40">
        <v>30496.590781357569</v>
      </c>
      <c r="D40" s="36">
        <v>3195</v>
      </c>
      <c r="E40" s="36">
        <f>C40+D40</f>
        <v>33691.590781357569</v>
      </c>
      <c r="F40" s="36">
        <f>ROUND(E40*$G$2,0)</f>
        <v>7109</v>
      </c>
      <c r="G40" s="37">
        <f>IF(E40&gt;$L$5,$N$5*(E40-$L$5)+$N$4*($L$5-$L$4)+$N$3*($L$4-$L$1),IF($L$5&gt;E40&gt;$L$4,$N$4*(E40-$L$4)+$N$3*($L$4-$L$1),0))</f>
        <v>3429.519527827345</v>
      </c>
      <c r="H40" s="37">
        <f>E40/100*0.5</f>
        <v>168.45795390678785</v>
      </c>
      <c r="I40" s="36">
        <f>SUM(F40:H40)</f>
        <v>10706.977481734133</v>
      </c>
      <c r="J40" s="36">
        <f>I40+E40</f>
        <v>44398.5682630917</v>
      </c>
      <c r="K40" s="37">
        <f>J40/$K$14</f>
        <v>3699.8806885909748</v>
      </c>
      <c r="L40" s="37">
        <f>J40/$L$14</f>
        <v>201.8116739231441</v>
      </c>
      <c r="M40" s="37">
        <f>J40/$M$14</f>
        <v>1009.0583696157205</v>
      </c>
      <c r="N40" s="38">
        <f>J40/$N$14</f>
        <v>26.908223189752544</v>
      </c>
    </row>
    <row r="41" spans="1:14">
      <c r="A41" s="39"/>
      <c r="B41" s="34">
        <v>27</v>
      </c>
      <c r="C41" s="40">
        <v>31406.070919021349</v>
      </c>
      <c r="D41" s="36">
        <v>3195</v>
      </c>
      <c r="E41" s="36">
        <f>C41+D41</f>
        <v>34601.070919021353</v>
      </c>
      <c r="F41" s="36">
        <f>ROUND(E41*$G$2,0)</f>
        <v>7301</v>
      </c>
      <c r="G41" s="37">
        <f>IF(E41&gt;$L$5,$N$5*(E41-$L$5)+$N$4*($L$5-$L$4)+$N$3*($L$4-$L$1),IF($L$5&gt;E41&gt;$L$4,$N$4*(E41-$L$4)+$N$3*($L$4-$L$1),0))</f>
        <v>3555.0277868249468</v>
      </c>
      <c r="H41" s="37">
        <f>E41/100*0.5</f>
        <v>173.00535459510675</v>
      </c>
      <c r="I41" s="36">
        <f>SUM(F41:H41)</f>
        <v>11029.033141420054</v>
      </c>
      <c r="J41" s="36">
        <f>I41+E41</f>
        <v>45630.104060441408</v>
      </c>
      <c r="K41" s="37">
        <f>J41/$K$14</f>
        <v>3802.5086717034505</v>
      </c>
      <c r="L41" s="37">
        <f>J41/$L$14</f>
        <v>207.40956391109731</v>
      </c>
      <c r="M41" s="37">
        <f>J41/$M$14</f>
        <v>1037.0478195554865</v>
      </c>
      <c r="N41" s="38">
        <f>J41/$N$14</f>
        <v>27.654608521479641</v>
      </c>
    </row>
    <row r="42" spans="1:14">
      <c r="A42" s="39"/>
      <c r="B42" s="34">
        <v>28</v>
      </c>
      <c r="C42" s="40">
        <v>32343.514574827055</v>
      </c>
      <c r="D42" s="36">
        <v>3195</v>
      </c>
      <c r="E42" s="36">
        <f>C42+D42</f>
        <v>35538.514574827059</v>
      </c>
      <c r="F42" s="36">
        <f>ROUND(E42*$G$2,0)</f>
        <v>7499</v>
      </c>
      <c r="G42" s="37">
        <f>IF(E42&gt;$L$5,$N$5*(E42-$L$5)+$N$4*($L$5-$L$4)+$N$3*($L$4-$L$1),IF($L$5&gt;E42&gt;$L$4,$N$4*(E42-$L$4)+$N$3*($L$4-$L$1),0))</f>
        <v>3684.3950113261344</v>
      </c>
      <c r="H42" s="37">
        <f>E42/100*0.5</f>
        <v>177.69257287413529</v>
      </c>
      <c r="I42" s="36">
        <f>SUM(F42:H42)</f>
        <v>11361.08758420027</v>
      </c>
      <c r="J42" s="36">
        <f>I42+E42</f>
        <v>46899.60215902733</v>
      </c>
      <c r="K42" s="37">
        <f>J42/$K$14</f>
        <v>3908.3001799189442</v>
      </c>
      <c r="L42" s="37">
        <f>J42/$L$14</f>
        <v>213.18000981376059</v>
      </c>
      <c r="M42" s="37">
        <f>J42/$M$14</f>
        <v>1065.9000490688029</v>
      </c>
      <c r="N42" s="38">
        <f>J42/$N$14</f>
        <v>28.424001308501413</v>
      </c>
    </row>
    <row r="43" spans="1:14" ht="13.5" thickBot="1">
      <c r="A43" s="41"/>
      <c r="B43" s="34">
        <v>29</v>
      </c>
      <c r="C43" s="40">
        <v>33308.921748774694</v>
      </c>
      <c r="D43" s="36">
        <v>3195</v>
      </c>
      <c r="E43" s="36">
        <f>C43+D43</f>
        <v>36503.921748774694</v>
      </c>
      <c r="F43" s="36">
        <f>ROUND(E43*$G$2,0)</f>
        <v>7702</v>
      </c>
      <c r="G43" s="37">
        <f>IF(E43&gt;$L$5,$N$5*(E43-$L$5)+$N$4*($L$5-$L$4)+$N$3*($L$4-$L$1),IF($L$5&gt;E43&gt;$L$4,$N$4*(E43-$L$4)+$N$3*($L$4-$L$1),0))</f>
        <v>3817.6212013309082</v>
      </c>
      <c r="H43" s="37">
        <f>E43/100*0.5</f>
        <v>182.51960874387348</v>
      </c>
      <c r="I43" s="36">
        <f>SUM(F43:H43)</f>
        <v>11702.140810074781</v>
      </c>
      <c r="J43" s="36">
        <f>I43+E43</f>
        <v>48206.062558849473</v>
      </c>
      <c r="K43" s="37">
        <f>J43/$K$14</f>
        <v>4017.1718799041228</v>
      </c>
      <c r="L43" s="37">
        <f>J43/$L$14</f>
        <v>219.11846617658853</v>
      </c>
      <c r="M43" s="37">
        <f>J43/$M$14</f>
        <v>1095.5923308829426</v>
      </c>
      <c r="N43" s="38">
        <f>J43/$N$14</f>
        <v>29.215795490211804</v>
      </c>
    </row>
    <row r="44" spans="1:14">
      <c r="A44" s="33">
        <v>6</v>
      </c>
      <c r="B44" s="34">
        <v>30</v>
      </c>
      <c r="C44" s="40">
        <v>34303.62403696627</v>
      </c>
      <c r="D44" s="36">
        <v>3195</v>
      </c>
      <c r="E44" s="36">
        <f>C44+D44</f>
        <v>37498.62403696627</v>
      </c>
      <c r="F44" s="36">
        <f>ROUND(E44*$G$2,0)</f>
        <v>7912</v>
      </c>
      <c r="G44" s="37">
        <f>IF(E44&gt;$L$5,$N$5*(E44-$L$5)+$N$4*($L$5-$L$4)+$N$3*($L$4-$L$1),IF($L$5&gt;E44&gt;$L$4,$N$4*(E44-$L$4)+$N$3*($L$4-$L$1),0))</f>
        <v>3954.8901171013458</v>
      </c>
      <c r="H44" s="37">
        <f>E44/100*0.5</f>
        <v>187.49312018483135</v>
      </c>
      <c r="I44" s="36">
        <f>SUM(F44:H44)</f>
        <v>12054.383237286178</v>
      </c>
      <c r="J44" s="36">
        <f>I44+E44</f>
        <v>49553.00727425245</v>
      </c>
      <c r="K44" s="37">
        <f>J44/$K$14</f>
        <v>4129.4172728543708</v>
      </c>
      <c r="L44" s="37">
        <f>J44/$L$14</f>
        <v>225.24094215569295</v>
      </c>
      <c r="M44" s="37">
        <f>J44/$M$14</f>
        <v>1126.2047107784647</v>
      </c>
      <c r="N44" s="38">
        <f>J44/$N$14</f>
        <v>30.032125620759061</v>
      </c>
    </row>
    <row r="45" spans="1:14">
      <c r="A45" s="39"/>
      <c r="B45" s="34">
        <v>31</v>
      </c>
      <c r="C45" s="40">
        <v>35326.289843299783</v>
      </c>
      <c r="D45" s="36">
        <v>3195</v>
      </c>
      <c r="E45" s="36">
        <f>C45+D45</f>
        <v>38521.289843299783</v>
      </c>
      <c r="F45" s="36">
        <f>ROUND(E45*$G$2,0)</f>
        <v>8128</v>
      </c>
      <c r="G45" s="37">
        <f>IF(E45&gt;$L$5,$N$5*(E45-$L$5)+$N$4*($L$5-$L$4)+$N$3*($L$4-$L$1),IF($L$5&gt;E45&gt;$L$4,$N$4*(E45-$L$4)+$N$3*($L$4-$L$1),0))</f>
        <v>4096.0179983753706</v>
      </c>
      <c r="H45" s="37">
        <f>E45/100*0.5</f>
        <v>192.6064492164989</v>
      </c>
      <c r="I45" s="36">
        <f>SUM(F45:H45)</f>
        <v>12416.624447591868</v>
      </c>
      <c r="J45" s="36">
        <f>I45+E45</f>
        <v>50937.914290891655</v>
      </c>
      <c r="K45" s="37">
        <f>J45/$K$14</f>
        <v>4244.8261909076382</v>
      </c>
      <c r="L45" s="37">
        <f>J45/$L$14</f>
        <v>231.53597404950753</v>
      </c>
      <c r="M45" s="37">
        <f>J45/$M$14</f>
        <v>1157.6798702475376</v>
      </c>
      <c r="N45" s="38">
        <f>J45/$N$14</f>
        <v>30.871463206601003</v>
      </c>
    </row>
    <row r="46" spans="1:14">
      <c r="A46" s="39"/>
      <c r="B46" s="34">
        <v>32</v>
      </c>
      <c r="C46" s="40">
        <v>36382.2455521832</v>
      </c>
      <c r="D46" s="36">
        <v>3195</v>
      </c>
      <c r="E46" s="36">
        <f>C46+D46</f>
        <v>39577.2455521832</v>
      </c>
      <c r="F46" s="36">
        <f>ROUND(E46*$G$2,0)</f>
        <v>8351</v>
      </c>
      <c r="G46" s="37">
        <f>IF(E46&gt;$L$5,$N$5*(E46-$L$5)+$N$4*($L$5-$L$4)+$N$3*($L$4-$L$1),IF($L$5&gt;E46&gt;$L$4,$N$4*(E46-$L$4)+$N$3*($L$4-$L$1),0))</f>
        <v>4241.7398862012824</v>
      </c>
      <c r="H46" s="37">
        <f>E46/100*0.5</f>
        <v>197.886227760916</v>
      </c>
      <c r="I46" s="36">
        <f>SUM(F46:H46)</f>
        <v>12790.626113962198</v>
      </c>
      <c r="J46" s="36">
        <f>I46+E46</f>
        <v>52367.8716661454</v>
      </c>
      <c r="K46" s="37">
        <f>J46/$K$14</f>
        <v>4363.9893055121165</v>
      </c>
      <c r="L46" s="37">
        <f>J46/$L$14</f>
        <v>238.03578030066092</v>
      </c>
      <c r="M46" s="37">
        <f>J46/$M$14</f>
        <v>1190.1789015033046</v>
      </c>
      <c r="N46" s="38">
        <f>J46/$N$14</f>
        <v>31.738104040088121</v>
      </c>
    </row>
    <row r="47" spans="1:14">
      <c r="A47" s="39"/>
      <c r="B47" s="34">
        <v>33</v>
      </c>
      <c r="C47" s="40">
        <v>37467.496375310569</v>
      </c>
      <c r="D47" s="36">
        <v>3195</v>
      </c>
      <c r="E47" s="36">
        <f>C47+D47</f>
        <v>40662.496375310569</v>
      </c>
      <c r="F47" s="36">
        <f>ROUND(E47*$G$2,0)</f>
        <v>8580</v>
      </c>
      <c r="G47" s="37">
        <f>IF(E47&gt;$L$5,$N$5*(E47-$L$5)+$N$4*($L$5-$L$4)+$N$3*($L$4-$L$1),IF($L$5&gt;E47&gt;$L$4,$N$4*(E47-$L$4)+$N$3*($L$4-$L$1),0))</f>
        <v>4391.504499792859</v>
      </c>
      <c r="H47" s="37">
        <f>E47/100*0.5</f>
        <v>203.31248187655285</v>
      </c>
      <c r="I47" s="36">
        <f>SUM(F47:H47)</f>
        <v>13174.816981669414</v>
      </c>
      <c r="J47" s="36">
        <f>I47+E47</f>
        <v>53837.313356979983</v>
      </c>
      <c r="K47" s="37">
        <f>J47/$K$14</f>
        <v>4486.4427797483322</v>
      </c>
      <c r="L47" s="37">
        <f>J47/$L$14</f>
        <v>244.71506071354537</v>
      </c>
      <c r="M47" s="37">
        <f>J47/$M$14</f>
        <v>1223.5753035677269</v>
      </c>
      <c r="N47" s="38">
        <f>J47/$N$14</f>
        <v>32.628674761806053</v>
      </c>
    </row>
    <row r="48" spans="1:14">
      <c r="A48" s="39"/>
      <c r="B48" s="34">
        <v>34</v>
      </c>
      <c r="C48" s="40">
        <v>38587.36869708982</v>
      </c>
      <c r="D48" s="36">
        <v>3195</v>
      </c>
      <c r="E48" s="36">
        <f>C48+D48</f>
        <v>41782.36869708982</v>
      </c>
      <c r="F48" s="36">
        <f>ROUND(E48*$G$2,0)</f>
        <v>8816</v>
      </c>
      <c r="G48" s="37">
        <f>IF(E48&gt;$L$5,$N$5*(E48-$L$5)+$N$4*($L$5-$L$4)+$N$3*($L$4-$L$1),IF($L$5&gt;E48&gt;$L$4,$N$4*(E48-$L$4)+$N$3*($L$4-$L$1),0))</f>
        <v>4546.0468801983952</v>
      </c>
      <c r="H48" s="37">
        <f>E48/100*0.5</f>
        <v>208.91184348544911</v>
      </c>
      <c r="I48" s="36">
        <f>SUM(F48:H48)</f>
        <v>13570.958723683845</v>
      </c>
      <c r="J48" s="36">
        <f>I48+E48</f>
        <v>55353.327420773669</v>
      </c>
      <c r="K48" s="37">
        <f>J48/$K$14</f>
        <v>4612.7772850644724</v>
      </c>
      <c r="L48" s="37">
        <f>J48/$L$14</f>
        <v>251.60603373078939</v>
      </c>
      <c r="M48" s="37">
        <f>J48/$M$14</f>
        <v>1258.0301686539469</v>
      </c>
      <c r="N48" s="38">
        <f>J48/$N$14</f>
        <v>33.547471164105254</v>
      </c>
    </row>
    <row r="49" spans="1:14">
      <c r="A49" s="39"/>
      <c r="B49" s="34">
        <v>35</v>
      </c>
      <c r="C49" s="40">
        <v>39739.199325317008</v>
      </c>
      <c r="D49" s="36">
        <v>3195</v>
      </c>
      <c r="E49" s="36">
        <f>C49+D49</f>
        <v>42934.199325317008</v>
      </c>
      <c r="F49" s="36">
        <f>ROUND(E49*$G$2,0)</f>
        <v>9059</v>
      </c>
      <c r="G49" s="37">
        <f>IF(E49&gt;$L$5,$N$5*(E49-$L$5)+$N$4*($L$5-$L$4)+$N$3*($L$4-$L$1),IF($L$5&gt;E49&gt;$L$4,$N$4*(E49-$L$4)+$N$3*($L$4-$L$1),0))</f>
        <v>4704.9995068937478</v>
      </c>
      <c r="H49" s="37">
        <f>E49/100*0.5</f>
        <v>214.67099662658504</v>
      </c>
      <c r="I49" s="36">
        <f>SUM(F49:H49)</f>
        <v>13978.670503520332</v>
      </c>
      <c r="J49" s="36">
        <f>I49+E49</f>
        <v>56912.869828837342</v>
      </c>
      <c r="K49" s="37">
        <f>J49/$K$14</f>
        <v>4742.7391524031118</v>
      </c>
      <c r="L49" s="37">
        <f>J49/$L$14</f>
        <v>258.69486285835154</v>
      </c>
      <c r="M49" s="37">
        <f>J49/$M$14</f>
        <v>1293.4743142917578</v>
      </c>
      <c r="N49" s="38">
        <f>J49/$N$14</f>
        <v>34.49264838111354</v>
      </c>
    </row>
    <row r="50" spans="1:14" ht="13.5" thickBot="1">
      <c r="A50" s="41"/>
      <c r="B50" s="34">
        <v>36</v>
      </c>
      <c r="C50" s="40">
        <v>40926.98304829812</v>
      </c>
      <c r="D50" s="36">
        <v>3195</v>
      </c>
      <c r="E50" s="36">
        <f>C50+D50</f>
        <v>44121.98304829812</v>
      </c>
      <c r="F50" s="36">
        <f>ROUND(E50*$G$2,0)</f>
        <v>9310</v>
      </c>
      <c r="G50" s="37">
        <f>IF(E50&gt;$L$5,$N$5*(E50-$L$5)+$N$4*($L$5-$L$4)+$N$3*($L$4-$L$1),IF($L$5&gt;E50&gt;$L$4,$N$4*(E50-$L$4)+$N$3*($L$4-$L$1),0))</f>
        <v>4868.9136606651409</v>
      </c>
      <c r="H50" s="37">
        <f>E50/100*0.5</f>
        <v>220.6099152414906</v>
      </c>
      <c r="I50" s="36">
        <f>SUM(F50:H50)</f>
        <v>14399.523575906631</v>
      </c>
      <c r="J50" s="36">
        <f>I50+E50</f>
        <v>58521.506624204747</v>
      </c>
      <c r="K50" s="37">
        <f>J50/$K$14</f>
        <v>4876.7922186837286</v>
      </c>
      <c r="L50" s="37">
        <f>J50/$L$14</f>
        <v>266.00684829183973</v>
      </c>
      <c r="M50" s="37">
        <f>J50/$M$14</f>
        <v>1330.0342414591987</v>
      </c>
      <c r="N50" s="38">
        <f>J50/$N$14</f>
        <v>35.4675797722453</v>
      </c>
    </row>
    <row r="51" spans="1:14">
      <c r="A51" s="33">
        <v>7</v>
      </c>
      <c r="B51" s="34">
        <v>37</v>
      </c>
      <c r="C51" s="40">
        <v>42149.388269931143</v>
      </c>
      <c r="D51" s="36">
        <v>3195</v>
      </c>
      <c r="E51" s="36">
        <f>C51+D51</f>
        <v>45344.388269931143</v>
      </c>
      <c r="F51" s="36">
        <f>ROUND(E51*$G$2,0)</f>
        <v>9568</v>
      </c>
      <c r="G51" s="37">
        <f>IF(E51&gt;$L$5,$N$5*(E51-$L$5)+$N$4*($L$5-$L$4)+$N$3*($L$4-$L$1),IF($L$5&gt;E51&gt;$L$4,$N$4*(E51-$L$4)+$N$3*($L$4-$L$1),0))</f>
        <v>5037.6055812504983</v>
      </c>
      <c r="H51" s="37">
        <f>E51/100*0.5</f>
        <v>226.72194134965571</v>
      </c>
      <c r="I51" s="36">
        <f>SUM(F51:H51)</f>
        <v>14832.327522600153</v>
      </c>
      <c r="J51" s="36">
        <f>I51+E51</f>
        <v>60176.715792531293</v>
      </c>
      <c r="K51" s="37">
        <f>J51/$K$14</f>
        <v>5014.7263160442744</v>
      </c>
      <c r="L51" s="37">
        <f>J51/$L$14</f>
        <v>273.53052632968769</v>
      </c>
      <c r="M51" s="37">
        <f>J51/$M$14</f>
        <v>1367.6526316484385</v>
      </c>
      <c r="N51" s="38">
        <f>J51/$N$14</f>
        <v>36.470736843958356</v>
      </c>
    </row>
    <row r="52" spans="1:14">
      <c r="A52" s="39"/>
      <c r="B52" s="34">
        <v>38</v>
      </c>
      <c r="C52" s="40">
        <v>43434.378508358</v>
      </c>
      <c r="D52" s="36">
        <v>3195</v>
      </c>
      <c r="E52" s="36">
        <f>C52+D52</f>
        <v>46629.378508358</v>
      </c>
      <c r="F52" s="36">
        <f>ROUND(E52*$G$2,0)</f>
        <v>9839</v>
      </c>
      <c r="G52" s="37">
        <f>IF(E52&gt;$L$5,$N$5*(E52-$L$5)+$N$4*($L$5-$L$4)+$N$3*($L$4-$L$1),IF($L$5&gt;E52&gt;$L$4,$N$4*(E52-$L$4)+$N$3*($L$4-$L$1),0))</f>
        <v>5214.9342341534048</v>
      </c>
      <c r="H52" s="37">
        <f>E52/100*0.5</f>
        <v>233.14689254179</v>
      </c>
      <c r="I52" s="36">
        <f>SUM(F52:H52)</f>
        <v>15287.081126695195</v>
      </c>
      <c r="J52" s="36">
        <f>I52+E52</f>
        <v>61916.459635053194</v>
      </c>
      <c r="K52" s="37">
        <f>J52/$K$14</f>
        <v>5159.7049695877658</v>
      </c>
      <c r="L52" s="37">
        <f>J52/$L$14</f>
        <v>281.43845288660543</v>
      </c>
      <c r="M52" s="37">
        <f>J52/$M$14</f>
        <v>1407.192264433027</v>
      </c>
      <c r="N52" s="38">
        <f>J52/$N$14</f>
        <v>37.525127051547393</v>
      </c>
    </row>
    <row r="53" spans="1:14">
      <c r="A53" s="39"/>
      <c r="B53" s="34">
        <v>39</v>
      </c>
      <c r="C53" s="40">
        <v>44706.0527857649</v>
      </c>
      <c r="D53" s="36">
        <v>3195</v>
      </c>
      <c r="E53" s="36">
        <f>C53+D53</f>
        <v>47901.0527857649</v>
      </c>
      <c r="F53" s="36">
        <f>ROUND(E53*$G$2,0)</f>
        <v>10107</v>
      </c>
      <c r="G53" s="37">
        <f>IF(E53&gt;$L$5,$N$5*(E53-$L$5)+$N$4*($L$5-$L$4)+$N$3*($L$4-$L$1),IF($L$5&gt;E53&gt;$L$4,$N$4*(E53-$L$4)+$N$3*($L$4-$L$1),0))</f>
        <v>5390.4252844355569</v>
      </c>
      <c r="H53" s="37">
        <f>E53/100*0.5</f>
        <v>239.50526392882449</v>
      </c>
      <c r="I53" s="36">
        <f>SUM(F53:H53)</f>
        <v>15736.930548364382</v>
      </c>
      <c r="J53" s="36">
        <f>I53+E53</f>
        <v>63637.983334129283</v>
      </c>
      <c r="K53" s="37">
        <f>J53/$K$14</f>
        <v>5303.1652778441066</v>
      </c>
      <c r="L53" s="37">
        <f>J53/$L$14</f>
        <v>289.26356060967856</v>
      </c>
      <c r="M53" s="37">
        <f>J53/$M$14</f>
        <v>1446.3178030483928</v>
      </c>
      <c r="N53" s="38">
        <f>J53/$N$14</f>
        <v>38.56847474795714</v>
      </c>
    </row>
    <row r="54" spans="1:14">
      <c r="A54" s="39"/>
      <c r="B54" s="34">
        <v>40</v>
      </c>
      <c r="C54" s="40">
        <v>46041.643676067673</v>
      </c>
      <c r="D54" s="36">
        <v>3195</v>
      </c>
      <c r="E54" s="36">
        <f>C54+D54</f>
        <v>49236.643676067673</v>
      </c>
      <c r="F54" s="36">
        <f>ROUND(E54*$G$2,0)</f>
        <v>10389</v>
      </c>
      <c r="G54" s="37">
        <f>IF(E54&gt;$L$5,$N$5*(E54-$L$5)+$N$4*($L$5-$L$4)+$N$3*($L$4-$L$1),IF($L$5&gt;E54&gt;$L$4,$N$4*(E54-$L$4)+$N$3*($L$4-$L$1),0))</f>
        <v>5574.736827297339</v>
      </c>
      <c r="H54" s="37">
        <f>E54/100*0.5</f>
        <v>246.18321838033836</v>
      </c>
      <c r="I54" s="36">
        <f>SUM(F54:H54)</f>
        <v>16209.920045677678</v>
      </c>
      <c r="J54" s="36">
        <f>I54+E54</f>
        <v>65446.563721745348</v>
      </c>
      <c r="K54" s="37">
        <f>J54/$K$14</f>
        <v>5453.8803101454459</v>
      </c>
      <c r="L54" s="37">
        <f>J54/$L$14</f>
        <v>297.48438055338795</v>
      </c>
      <c r="M54" s="37">
        <f>J54/$M$14</f>
        <v>1487.4219027669396</v>
      </c>
      <c r="N54" s="38">
        <f>J54/$N$14</f>
        <v>39.664584073785058</v>
      </c>
    </row>
    <row r="55" spans="1:14">
      <c r="A55" s="39"/>
      <c r="B55" s="34">
        <v>41</v>
      </c>
      <c r="C55" s="40">
        <v>47418.514045532283</v>
      </c>
      <c r="D55" s="36">
        <v>3195</v>
      </c>
      <c r="E55" s="36">
        <f>C55+D55</f>
        <v>50613.514045532283</v>
      </c>
      <c r="F55" s="36">
        <f>ROUND(E55*$G$2,0)</f>
        <v>10679</v>
      </c>
      <c r="G55" s="37">
        <f>IF(E55&gt;$L$5,$N$5*(E55-$L$5)+$N$4*($L$5-$L$4)+$N$3*($L$4-$L$1),IF($L$5&gt;E55&gt;$L$4,$N$4*(E55-$L$4)+$N$3*($L$4-$L$1),0))</f>
        <v>5764.7449382834557</v>
      </c>
      <c r="H55" s="37">
        <f>E55/100*0.5</f>
        <v>253.06757022766141</v>
      </c>
      <c r="I55" s="36">
        <f>SUM(F55:H55)</f>
        <v>16696.812508511117</v>
      </c>
      <c r="J55" s="36">
        <f>I55+E55</f>
        <v>67310.3265540434</v>
      </c>
      <c r="K55" s="37">
        <f>J55/$K$14</f>
        <v>5609.1938795036158</v>
      </c>
      <c r="L55" s="37">
        <f>J55/$L$14</f>
        <v>305.95602979110635</v>
      </c>
      <c r="M55" s="37">
        <f>J55/$M$14</f>
        <v>1529.7801489555316</v>
      </c>
      <c r="N55" s="38">
        <f>J55/$N$14</f>
        <v>40.794137305480845</v>
      </c>
    </row>
    <row r="56" spans="1:14">
      <c r="A56" s="39"/>
      <c r="B56" s="34">
        <v>42</v>
      </c>
      <c r="C56" s="40">
        <v>48835.332298056834</v>
      </c>
      <c r="D56" s="36">
        <v>3195</v>
      </c>
      <c r="E56" s="36">
        <f>C56+D56</f>
        <v>52030.332298056834</v>
      </c>
      <c r="F56" s="36">
        <f>ROUND(E56*$G$2,0)</f>
        <v>10978</v>
      </c>
      <c r="G56" s="37">
        <f>IF(E56&gt;$L$5,$N$5*(E56-$L$5)+$N$4*($L$5-$L$4)+$N$3*($L$4-$L$1),IF($L$5&gt;E56&gt;$L$4,$N$4*(E56-$L$4)+$N$3*($L$4-$L$1),0))</f>
        <v>5960.2658571318434</v>
      </c>
      <c r="H56" s="37">
        <f>E56/100*0.5</f>
        <v>260.15166149028414</v>
      </c>
      <c r="I56" s="36">
        <f>SUM(F56:H56)</f>
        <v>17198.417518622125</v>
      </c>
      <c r="J56" s="36">
        <f>I56+E56</f>
        <v>69228.749816678959</v>
      </c>
      <c r="K56" s="37">
        <f>J56/$K$14</f>
        <v>5769.0624847232466</v>
      </c>
      <c r="L56" s="37">
        <f>J56/$L$14</f>
        <v>314.67613553035892</v>
      </c>
      <c r="M56" s="37">
        <f>J56/$M$14</f>
        <v>1573.3806776517945</v>
      </c>
      <c r="N56" s="38">
        <f>J56/$N$14</f>
        <v>41.956818070714519</v>
      </c>
    </row>
    <row r="57" spans="1:14" ht="13.5" thickBot="1">
      <c r="A57" s="41"/>
      <c r="B57" s="34">
        <v>43</v>
      </c>
      <c r="C57" s="40">
        <v>50296.093221947282</v>
      </c>
      <c r="D57" s="36">
        <v>3195</v>
      </c>
      <c r="E57" s="36">
        <f>C57+D57</f>
        <v>53491.093221947282</v>
      </c>
      <c r="F57" s="36">
        <f>ROUND(E57*$G$2,0)</f>
        <v>11287</v>
      </c>
      <c r="G57" s="37">
        <f>IF(E57&gt;$L$5,$N$5*(E57-$L$5)+$N$4*($L$5-$L$4)+$N$3*($L$4-$L$1),IF($L$5&gt;E57&gt;$L$4,$N$4*(E57-$L$4)+$N$3*($L$4-$L$1),0))</f>
        <v>6161.8508646287246</v>
      </c>
      <c r="H57" s="37">
        <f>E57/100*0.5</f>
        <v>267.45546610973639</v>
      </c>
      <c r="I57" s="36">
        <f>SUM(F57:H57)</f>
        <v>17716.306330738458</v>
      </c>
      <c r="J57" s="36">
        <f>I57+E57</f>
        <v>71207.399552685732</v>
      </c>
      <c r="K57" s="37">
        <f>J57/$K$14</f>
        <v>5933.949962723811</v>
      </c>
      <c r="L57" s="37">
        <f>J57/$L$14</f>
        <v>323.66999796675333</v>
      </c>
      <c r="M57" s="37">
        <f>J57/$M$14</f>
        <v>1618.3499898337666</v>
      </c>
      <c r="N57" s="38">
        <f>J57/$N$14</f>
        <v>43.155999728900447</v>
      </c>
    </row>
    <row r="58" spans="1:14">
      <c r="A58" s="33">
        <v>8</v>
      </c>
      <c r="B58" s="34">
        <v>44</v>
      </c>
      <c r="C58" s="40">
        <v>51799.465221101607</v>
      </c>
      <c r="D58" s="36">
        <v>3195</v>
      </c>
      <c r="E58" s="36">
        <f>C58+D58</f>
        <v>54994.465221101607</v>
      </c>
      <c r="F58" s="36">
        <f>ROUND(E58*$G$2,0)</f>
        <v>11604</v>
      </c>
      <c r="G58" s="37">
        <f>IF(E58&gt;$L$5,$N$5*(E58-$L$5)+$N$4*($L$5-$L$4)+$N$3*($L$4-$L$1),IF($L$5&gt;E58&gt;$L$4,$N$4*(E58-$L$4)+$N$3*($L$4-$L$1),0))</f>
        <v>6369.3162005120221</v>
      </c>
      <c r="H58" s="37">
        <f>E58/100*0.5</f>
        <v>274.97232610550805</v>
      </c>
      <c r="I58" s="36">
        <f>SUM(F58:H58)</f>
        <v>18248.288526617529</v>
      </c>
      <c r="J58" s="36">
        <f>I58+E58</f>
        <v>73242.753747719136</v>
      </c>
      <c r="K58" s="37">
        <f>J58/$K$14</f>
        <v>6103.5628123099277</v>
      </c>
      <c r="L58" s="37">
        <f>J58/$L$14</f>
        <v>332.92160794417788</v>
      </c>
      <c r="M58" s="37">
        <f>J58/$M$14</f>
        <v>1664.6080397208896</v>
      </c>
      <c r="N58" s="38">
        <f>J58/$N$14</f>
        <v>44.389547725890388</v>
      </c>
    </row>
    <row r="59" spans="1:14">
      <c r="A59" s="39"/>
      <c r="B59" s="34">
        <v>45</v>
      </c>
      <c r="C59" s="40">
        <v>53348.111487723814</v>
      </c>
      <c r="D59" s="36">
        <v>3195</v>
      </c>
      <c r="E59" s="36">
        <f>C59+D59</f>
        <v>56543.111487723814</v>
      </c>
      <c r="F59" s="36">
        <f>ROUND(E59*$G$2,0)</f>
        <v>11931</v>
      </c>
      <c r="G59" s="37">
        <f>IF(E59&gt;$L$5,$N$5*(E59-$L$5)+$N$4*($L$5-$L$4)+$N$3*($L$4-$L$1),IF($L$5&gt;E59&gt;$L$4,$N$4*(E59-$L$4)+$N$3*($L$4-$L$1),0))</f>
        <v>6583.0293853058865</v>
      </c>
      <c r="H59" s="37">
        <f>E59/100*0.5</f>
        <v>282.71555743861904</v>
      </c>
      <c r="I59" s="36">
        <f>SUM(F59:H59)</f>
        <v>18796.744942744506</v>
      </c>
      <c r="J59" s="36">
        <f>I59+E59</f>
        <v>75339.856430468324</v>
      </c>
      <c r="K59" s="37">
        <f>J59/$K$14</f>
        <v>6278.3213692056934</v>
      </c>
      <c r="L59" s="37">
        <f>J59/$L$14</f>
        <v>342.45389286576511</v>
      </c>
      <c r="M59" s="37">
        <f>J59/$M$14</f>
        <v>1712.2694643288255</v>
      </c>
      <c r="N59" s="38">
        <f>J59/$N$14</f>
        <v>45.660519048768684</v>
      </c>
    </row>
    <row r="60" spans="1:14">
      <c r="A60" s="39"/>
      <c r="B60" s="34">
        <v>46</v>
      </c>
      <c r="C60" s="40">
        <v>54943.363617915937</v>
      </c>
      <c r="D60" s="36">
        <v>3195</v>
      </c>
      <c r="E60" s="36">
        <f>C60+D60</f>
        <v>58138.363617915937</v>
      </c>
      <c r="F60" s="36">
        <f>ROUND(E60*$G$2,0)</f>
        <v>12267</v>
      </c>
      <c r="G60" s="37">
        <f>IF(E60&gt;$L$5,$N$5*(E60-$L$5)+$N$4*($L$5-$L$4)+$N$3*($L$4-$L$1),IF($L$5&gt;E60&gt;$L$4,$N$4*(E60-$L$4)+$N$3*($L$4-$L$1),0))</f>
        <v>6803.1741792724</v>
      </c>
      <c r="H60" s="37">
        <f>E60/100*0.5</f>
        <v>290.69181808957967</v>
      </c>
      <c r="I60" s="36">
        <f>SUM(F60:H60)</f>
        <v>19360.86599736198</v>
      </c>
      <c r="J60" s="36">
        <f>I60+E60</f>
        <v>77499.229615277916</v>
      </c>
      <c r="K60" s="37">
        <f>J60/$K$14</f>
        <v>6458.269134606493</v>
      </c>
      <c r="L60" s="37">
        <f>J60/$L$14</f>
        <v>352.26922552399054</v>
      </c>
      <c r="M60" s="37">
        <f>J60/$M$14</f>
        <v>1761.3461276199525</v>
      </c>
      <c r="N60" s="38">
        <f>J60/$N$14</f>
        <v>46.969230069865404</v>
      </c>
    </row>
    <row r="61" spans="1:14">
      <c r="A61" s="39"/>
      <c r="B61" s="34">
        <v>47</v>
      </c>
      <c r="C61" s="40">
        <v>56586.553207779943</v>
      </c>
      <c r="D61" s="36">
        <v>3195</v>
      </c>
      <c r="E61" s="36">
        <f>C61+D61</f>
        <v>59781.553207779943</v>
      </c>
      <c r="F61" s="36">
        <f>ROUND(E61*$G$2,0)</f>
        <v>12614</v>
      </c>
      <c r="G61" s="37">
        <f>IF(E61&gt;$L$5,$N$5*(E61-$L$5)+$N$4*($L$5-$L$4)+$N$3*($L$4-$L$1),IF($L$5&gt;E61&gt;$L$4,$N$4*(E61-$L$4)+$N$3*($L$4-$L$1),0))</f>
        <v>7029.9343426736323</v>
      </c>
      <c r="H61" s="37">
        <f>E61/100*0.5</f>
        <v>298.90776603889969</v>
      </c>
      <c r="I61" s="36">
        <f>SUM(F61:H61)</f>
        <v>19942.842108712532</v>
      </c>
      <c r="J61" s="36">
        <f>I61+E61</f>
        <v>79724.395316492475</v>
      </c>
      <c r="K61" s="37">
        <f>J61/$K$14</f>
        <v>6643.6996097077063</v>
      </c>
      <c r="L61" s="37">
        <f>J61/$L$14</f>
        <v>362.3836150749658</v>
      </c>
      <c r="M61" s="37">
        <f>J61/$M$14</f>
        <v>1811.918075374829</v>
      </c>
      <c r="N61" s="38">
        <f>J61/$N$14</f>
        <v>48.317815343328775</v>
      </c>
    </row>
    <row r="62" spans="1:14">
      <c r="A62" s="39"/>
      <c r="B62" s="34">
        <v>48</v>
      </c>
      <c r="C62" s="40">
        <v>58279.011853417811</v>
      </c>
      <c r="D62" s="36">
        <v>3195</v>
      </c>
      <c r="E62" s="36">
        <f>C62+D62</f>
        <v>61474.011853417811</v>
      </c>
      <c r="F62" s="36">
        <f>ROUND(E62*$G$2,0)</f>
        <v>12971</v>
      </c>
      <c r="G62" s="37">
        <f>IF(E62&gt;$L$5,$N$5*(E62-$L$5)+$N$4*($L$5-$L$4)+$N$3*($L$4-$L$1),IF($L$5&gt;E62&gt;$L$4,$N$4*(E62-$L$4)+$N$3*($L$4-$L$1),0))</f>
        <v>7263.4936357716579</v>
      </c>
      <c r="H62" s="37">
        <f>E62/100*0.5</f>
        <v>307.37005926708906</v>
      </c>
      <c r="I62" s="36">
        <f>SUM(F62:H62)</f>
        <v>20541.863695038748</v>
      </c>
      <c r="J62" s="36">
        <f>I62+E62</f>
        <v>82015.875548456563</v>
      </c>
      <c r="K62" s="37">
        <f>J62/$K$14</f>
        <v>6834.6562957047136</v>
      </c>
      <c r="L62" s="37">
        <f>J62/$L$14</f>
        <v>372.79943431116618</v>
      </c>
      <c r="M62" s="37">
        <f>J62/$M$14</f>
        <v>1863.9971715558311</v>
      </c>
      <c r="N62" s="38">
        <f>J62/$N$14</f>
        <v>49.706591241488823</v>
      </c>
    </row>
    <row r="63" spans="1:14" ht="13.5" thickBot="1">
      <c r="A63" s="41"/>
      <c r="B63" s="34">
        <v>49</v>
      </c>
      <c r="C63" s="40">
        <v>60022.071150931552</v>
      </c>
      <c r="D63" s="36">
        <v>3195</v>
      </c>
      <c r="E63" s="36">
        <f>C63+D63</f>
        <v>63217.071150931552</v>
      </c>
      <c r="F63" s="36">
        <f>ROUND(E63*$G$2,0)</f>
        <v>13339</v>
      </c>
      <c r="G63" s="37">
        <f>IF(E63&gt;$L$5,$N$5*(E63-$L$5)+$N$4*($L$5-$L$4)+$N$3*($L$4-$L$1),IF($L$5&gt;E63&gt;$L$4,$N$4*(E63-$L$4)+$N$3*($L$4-$L$1),0))</f>
        <v>7504.0358188285545</v>
      </c>
      <c r="H63" s="37">
        <f>E63/100*0.5</f>
        <v>316.08535575465777</v>
      </c>
      <c r="I63" s="36">
        <f>SUM(F63:H63)</f>
        <v>21159.121174583212</v>
      </c>
      <c r="J63" s="36">
        <f>I63+E63</f>
        <v>84376.19232551477</v>
      </c>
      <c r="K63" s="37">
        <f>J63/$K$14</f>
        <v>7031.3493604595642</v>
      </c>
      <c r="L63" s="37">
        <f>J63/$L$14</f>
        <v>383.52814693415803</v>
      </c>
      <c r="M63" s="37">
        <f>J63/$M$14</f>
        <v>1917.6407346707902</v>
      </c>
      <c r="N63" s="38">
        <f>J63/$N$14</f>
        <v>51.137086257887738</v>
      </c>
    </row>
    <row r="64" spans="1:14">
      <c r="A64" s="33" t="s">
        <v>26</v>
      </c>
      <c r="B64" s="34">
        <v>50</v>
      </c>
      <c r="C64" s="40">
        <v>61818.394292525154</v>
      </c>
      <c r="D64" s="36">
        <v>3195</v>
      </c>
      <c r="E64" s="36">
        <f>C64+D64</f>
        <v>65013.394292525154</v>
      </c>
      <c r="F64" s="36">
        <f>ROUND(E64*$G$2,0)</f>
        <v>13718</v>
      </c>
      <c r="G64" s="37">
        <f>IF(E64&gt;$L$5,$N$5*(E64-$L$5)+$N$4*($L$5-$L$4)+$N$3*($L$4-$L$1),IF($L$5&gt;E64&gt;$L$4,$N$4*(E64-$L$4)+$N$3*($L$4-$L$1),0))</f>
        <v>7751.928412368472</v>
      </c>
      <c r="H64" s="37">
        <f>E64/100*0.5</f>
        <v>325.06697146262576</v>
      </c>
      <c r="I64" s="36">
        <f>SUM(F64:H64)</f>
        <v>21794.995383831098</v>
      </c>
      <c r="J64" s="36">
        <f>I64+E64</f>
        <v>86808.389676356252</v>
      </c>
      <c r="K64" s="37">
        <f>J64/$K$14</f>
        <v>7234.0324730296879</v>
      </c>
      <c r="L64" s="37">
        <f>J64/$L$14</f>
        <v>394.58358943798294</v>
      </c>
      <c r="M64" s="37">
        <f>J64/$M$14</f>
        <v>1972.9179471899149</v>
      </c>
      <c r="N64" s="38">
        <f>J64/$N$14</f>
        <v>52.611145258397727</v>
      </c>
    </row>
    <row r="65" spans="1:14">
      <c r="A65" s="39"/>
      <c r="B65" s="34">
        <v>51</v>
      </c>
      <c r="C65" s="40">
        <v>63667.981278198669</v>
      </c>
      <c r="D65" s="36">
        <v>3195</v>
      </c>
      <c r="E65" s="36">
        <f>C65+D65</f>
        <v>66862.981278198669</v>
      </c>
      <c r="F65" s="36">
        <f>ROUND(E65*$G$2,0)</f>
        <v>14108</v>
      </c>
      <c r="G65" s="37">
        <f>IF(E65&gt;$L$5,$N$5*(E65-$L$5)+$N$4*($L$5-$L$4)+$N$3*($L$4-$L$1),IF($L$5&gt;E65&gt;$L$4,$N$4*(E65-$L$4)+$N$3*($L$4-$L$1),0))</f>
        <v>8007.1714163914166</v>
      </c>
      <c r="H65" s="37">
        <f>E65/100*0.5</f>
        <v>334.31490639099337</v>
      </c>
      <c r="I65" s="36">
        <f>SUM(F65:H65)</f>
        <v>22449.48632278241</v>
      </c>
      <c r="J65" s="36">
        <f>I65+E65</f>
        <v>89312.467600981079</v>
      </c>
      <c r="K65" s="37">
        <f>J65/$K$14</f>
        <v>7442.70563341509</v>
      </c>
      <c r="L65" s="37">
        <f>J65/$L$14</f>
        <v>405.96576182264124</v>
      </c>
      <c r="M65" s="37">
        <f>J65/$M$14</f>
        <v>2029.8288091132063</v>
      </c>
      <c r="N65" s="38">
        <f>J65/$N$14</f>
        <v>54.128768243018833</v>
      </c>
    </row>
    <row r="66" spans="1:14" ht="13.5" thickBot="1">
      <c r="A66" s="41"/>
      <c r="B66" s="42">
        <v>52</v>
      </c>
      <c r="C66" s="40">
        <v>65574.41401</v>
      </c>
      <c r="D66" s="36">
        <v>3195</v>
      </c>
      <c r="E66" s="36">
        <f>C66+D66</f>
        <v>68769.41401</v>
      </c>
      <c r="F66" s="36">
        <f>ROUND(E66*$G$2,0)</f>
        <v>14510</v>
      </c>
      <c r="G66" s="37">
        <f>IF(E66&gt;$L$5,$N$5*(E66-$L$5)+$N$4*($L$5-$L$4)+$N$3*($L$4-$L$1),IF($L$5&gt;E66&gt;$L$4,$N$4*(E66-$L$4)+$N$3*($L$4-$L$1),0))</f>
        <v>8270.25913338</v>
      </c>
      <c r="H66" s="37">
        <f>E66/100*0.5</f>
        <v>343.84707004999996</v>
      </c>
      <c r="I66" s="36">
        <f>SUM(F66:H66)</f>
        <v>23124.10620343</v>
      </c>
      <c r="J66" s="36">
        <f>I66+E66</f>
        <v>91893.520213429991</v>
      </c>
      <c r="K66" s="37">
        <f>J66/$K$14</f>
        <v>7657.7933511191659</v>
      </c>
      <c r="L66" s="37">
        <f>J66/$L$14</f>
        <v>417.69781915195449</v>
      </c>
      <c r="M66" s="37">
        <f>J66/$M$14</f>
        <v>2088.4890957597727</v>
      </c>
      <c r="N66" s="38">
        <f>J66/$N$14</f>
        <v>55.693042553593934</v>
      </c>
    </row>
  </sheetData>
  <mergeCells count="11">
    <mergeCell ref="A36:A43"/>
    <mergeCell ref="A44:A50"/>
    <mergeCell ref="A51:A57"/>
    <mergeCell ref="A58:A63"/>
    <mergeCell ref="A64:A66"/>
    <mergeCell ref="B11:K11"/>
    <mergeCell ref="F13:I13"/>
    <mergeCell ref="A15:A19"/>
    <mergeCell ref="A20:A24"/>
    <mergeCell ref="A25:A29"/>
    <mergeCell ref="A30:A35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Essential XlsIO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Susan McPheat</dc:creator>
  <cp:keywords/>
  <cp:lastModifiedBy>Kirsten Hylan</cp:lastModifiedBy>
  <dcterms:created xsi:type="dcterms:W3CDTF">2021-08-06T08:14:04Z</dcterms:created>
  <dcterms:modified xsi:type="dcterms:W3CDTF">2021-08-12T08:56:03Z</dcterms:modified>
  <dc:subject/>
  <dc:title>salary scales Aug 21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